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heme/theme1.xml" ContentType="application/vnd.openxmlformats-officedocument.theme+xml"/>
  <Default Extension="vml" ContentType="application/vnd.openxmlformats-officedocument.vmlDrawing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</Types>
</file>

<file path=_rels/.rels><?xml version="1.0" encoding="UTF-8" standalone="yes"?><Relationships xmlns="http://schemas.openxmlformats.org/package/2006/relationships" ><Relationship Id="rId1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3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8960" windowHeight="11580"/>
  </bookViews>
  <sheets>
    <sheet name="Home" sheetId="1" r:id="rId4"/>
    <sheet name="Timetable" sheetId="2" state="hidden" r:id="rId5"/>
    <sheet name="Print" sheetId="3" state="hidden" r:id="rId6"/>
    <sheet name="Under11Girls" sheetId="4" r:id="rId7"/>
    <sheet name="Under13Girls" sheetId="5" r:id="rId8"/>
    <sheet name="Under15Girls" sheetId="6" r:id="rId9"/>
    <sheet name="Under17Women" sheetId="7" r:id="rId10"/>
    <sheet name="Under11Boys" sheetId="8" r:id="rId11"/>
    <sheet name="Under13Boys" sheetId="9" r:id="rId12"/>
    <sheet name="Under15Boys" sheetId="10" r:id="rId13"/>
    <sheet name="Under17Men" sheetId="11" r:id="rId14"/>
    <sheet name="NonScoring" sheetId="12" r:id="rId15"/>
    <sheet name="Decsheets" sheetId="13" state="hidden" r:id="rId16"/>
    <sheet name="NonScoringDec" sheetId="14" state="hidden" r:id="rId17"/>
    <sheet name="BlankDec" sheetId="15" state="hidden" r:id="rId18"/>
    <sheet name="powerof10" sheetId="16" state="hidden" r:id="rId19"/>
    <sheet name="clubs" sheetId="17" state="hidden" r:id="rId20"/>
  </sheets>
  <definedNames>
    <definedName name="_xlnm._FilterDatabase" localSheetId="15" hidden="1">powerof10!$A$1:$O$135</definedName>
    <definedName name="AgeGroups">Print!$U$2:$U$9</definedName>
    <definedName name="club">Decsheets!$S$4:$Y$12</definedName>
    <definedName name="clubs">Home!$C$4:$C$11</definedName>
    <definedName name="nonscore">NonScoringDec!$A:$F</definedName>
    <definedName name="SWA">Decsheets!$A$85:$Q$93</definedName>
    <definedName name="SWB">Decsheets!$A$94:$Q$101</definedName>
    <definedName name="U11BA">Decsheets!$A$74:$P$78</definedName>
    <definedName name="U11BB">Decsheets!$A$80:$P$83</definedName>
    <definedName name="U11GA">Decsheets!$A$146:$Q$150</definedName>
    <definedName name="U11GB">Decsheets!$A$152:$Q$155</definedName>
    <definedName name="U13BA">Decsheets!$A$55:$Q$63</definedName>
    <definedName name="U13BB">Decsheets!$A$64:$Q$71</definedName>
    <definedName name="U13GA">Decsheets!$A$124:$Q$133</definedName>
    <definedName name="U13GB">Decsheets!$A$135:$Q$143</definedName>
    <definedName name="U15_Boys">Decsheets!$A$35:$Q$44</definedName>
    <definedName name="U15BA">Decsheets!$A$35:$Q$44</definedName>
    <definedName name="U15BB">Decsheets!$A$45:$Q$53</definedName>
    <definedName name="U15GA">Decsheets!$A$104:$Q$112</definedName>
    <definedName name="U15GB">Decsheets!$A$114:$Q$121</definedName>
    <definedName name="U17MA">Decsheets!$A$15:$Q$24</definedName>
    <definedName name="U17MB">Decsheets!$A$25:$Q$34</definedName>
  </definedNames>
</workbook>
</file>

<file path=xl/comments10.xml><?xml version="1.0" encoding="utf-8"?>
<comments xmlns="http://schemas.openxmlformats.org/spreadsheetml/2006/main">
  <authors>
    <author>tmb3</author>
  </authors>
  <commentList>
    <comment ref="E13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22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31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40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50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middle distance times using a colon. Examples 2:18.3, 5:13.4, 11:34.3
</t>
        </r>
      </text>
    </comment>
    <comment ref="E59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middle distance times using a colon. Examples 2:18.3, 5:13.4, 11:34.3
</t>
        </r>
      </text>
    </comment>
    <comment ref="E67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76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</commentList>
</comments>
</file>

<file path=xl/comments11.xml><?xml version="1.0" encoding="utf-8"?>
<comments xmlns="http://schemas.openxmlformats.org/spreadsheetml/2006/main">
  <authors>
    <author>tmb3</author>
  </authors>
  <commentList>
    <comment ref="E13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22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31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40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50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middle distance times using a colon. Examples 2:18.3, 5:13.4, 11:34.3
</t>
        </r>
      </text>
    </comment>
    <comment ref="E59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middle distance times using a colon. Examples 2:18.3, 5:13.4, 11:34.3
</t>
        </r>
      </text>
    </comment>
    <comment ref="E67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76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</commentList>
</comments>
</file>

<file path=xl/comments12.xml><?xml version="1.0" encoding="utf-8"?>
<comments xmlns="http://schemas.openxmlformats.org/spreadsheetml/2006/main">
  <authors>
    <author>tmb3</author>
  </authors>
  <commentList>
    <comment ref="E4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18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32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46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60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74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88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102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116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130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144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158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172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186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200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214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228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242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256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270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</commentList>
</comments>
</file>

<file path=xl/comments4.xml><?xml version="1.0" encoding="utf-8"?>
<comments xmlns="http://schemas.openxmlformats.org/spreadsheetml/2006/main">
  <authors>
    <author>tmb3</author>
  </authors>
  <commentList>
    <comment ref="E13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22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32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middle distance times using a colon. Examples 2:18.3, 5:13.4, 11:34.3
</t>
        </r>
      </text>
    </comment>
    <comment ref="E41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middle distance times using a colon. Examples 2:18.3, 5:13.4, 11:34.3
</t>
        </r>
      </text>
    </comment>
  </commentList>
</comments>
</file>

<file path=xl/comments5.xml><?xml version="1.0" encoding="utf-8"?>
<comments xmlns="http://schemas.openxmlformats.org/spreadsheetml/2006/main">
  <authors>
    <author>tmb3</author>
  </authors>
  <commentList>
    <comment ref="E13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22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32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middle distance times using a colon. Examples 2:18.3, 5:13.4, 11:34.3
</t>
        </r>
      </text>
    </comment>
    <comment ref="E41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middle distance times using a colon. Examples 2:18.3, 5:13.4, 11:34.3
</t>
        </r>
      </text>
    </comment>
    <comment ref="E49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58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</commentList>
</comments>
</file>

<file path=xl/comments6.xml><?xml version="1.0" encoding="utf-8"?>
<comments xmlns="http://schemas.openxmlformats.org/spreadsheetml/2006/main">
  <authors>
    <author>tmb3</author>
  </authors>
  <commentList>
    <comment ref="E13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22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31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40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50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middle distance times using a colon. Examples 2:18.3, 5:13.4, 11:34.3
</t>
        </r>
      </text>
    </comment>
    <comment ref="E59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middle distance times using a colon. Examples 2:18.3, 5:13.4, 11:34.3
</t>
        </r>
      </text>
    </comment>
    <comment ref="E67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76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</commentList>
</comments>
</file>

<file path=xl/comments7.xml><?xml version="1.0" encoding="utf-8"?>
<comments xmlns="http://schemas.openxmlformats.org/spreadsheetml/2006/main">
  <authors>
    <author>tmb3</author>
  </authors>
  <commentList>
    <comment ref="E13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22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31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40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50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middle distance times using a colon. Examples 2:18.3, 5:13.4, 11:34.3
</t>
        </r>
      </text>
    </comment>
    <comment ref="E59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middle distance times using a colon. Examples 2:18.3, 5:13.4, 11:34.3
</t>
        </r>
      </text>
    </comment>
    <comment ref="E67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76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</commentList>
</comments>
</file>

<file path=xl/comments8.xml><?xml version="1.0" encoding="utf-8"?>
<comments xmlns="http://schemas.openxmlformats.org/spreadsheetml/2006/main">
  <authors>
    <author>tmb3</author>
  </authors>
  <commentList>
    <comment ref="E13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22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32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middle distance times using a colon. Examples 2:18.3, 5:13.4, 11:34.3
</t>
        </r>
      </text>
    </comment>
    <comment ref="E41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middle distance times using a colon. Examples 2:18.3, 5:13.4, 11:34.3
</t>
        </r>
      </text>
    </comment>
  </commentList>
</comments>
</file>

<file path=xl/comments9.xml><?xml version="1.0" encoding="utf-8"?>
<comments xmlns="http://schemas.openxmlformats.org/spreadsheetml/2006/main">
  <authors>
    <author>tmb3</author>
  </authors>
  <commentList>
    <comment ref="E13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22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31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40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50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middle distance times using a colon. Examples 2:18.3, 5:13.4, 11:34.3
</t>
        </r>
      </text>
    </comment>
    <comment ref="E59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middle distance times using a colon. Examples 2:18.3, 5:13.4, 11:34.3
</t>
        </r>
      </text>
    </comment>
    <comment ref="E67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  <comment ref="E76" authorId="0">
      <text>
        <r>
          <rPr>
            <b/>
            <sz val="8"/>
            <color rgb="ff000000"/>
            <rFont val="Tahoma"/>
            <charset val="1"/>
          </rPr>
          <t>tmb3:</t>
        </r>
        <r>
          <rPr>
            <sz val="8"/>
            <color rgb="ff000000"/>
            <rFont val="Tahoma"/>
            <charset val="1"/>
          </rPr>
          <t xml:space="preserve">
Input wind speed if available. Examples 2.1 and -0.3
</t>
        </r>
      </text>
    </comment>
  </commentList>
</comments>
</file>

<file path=xl/sharedStrings.xml><?xml version="1.0" encoding="utf-8"?>
<sst xmlns="http://schemas.openxmlformats.org/spreadsheetml/2006/main" count="7846" uniqueCount="796">
  <si>
    <t>Club names</t>
  </si>
  <si>
    <t>"A" string</t>
  </si>
  <si>
    <t>Middlesex Young Athletes League</t>
  </si>
  <si>
    <t xml:space="preserve">Match held at </t>
  </si>
  <si>
    <t>Allianz Park</t>
  </si>
  <si>
    <t>On</t>
  </si>
  <si>
    <t>Letter</t>
  </si>
  <si>
    <t>Club</t>
  </si>
  <si>
    <t>Insert Club names</t>
  </si>
  <si>
    <t>Ealing S&amp;M</t>
  </si>
  <si>
    <t>A</t>
  </si>
  <si>
    <t>Club 1</t>
  </si>
  <si>
    <t>Club Letters</t>
  </si>
  <si>
    <t>and letters</t>
  </si>
  <si>
    <t>Enfield &amp; H</t>
  </si>
  <si>
    <t>B</t>
  </si>
  <si>
    <t>Club 2</t>
  </si>
  <si>
    <t>Scores - Boys Under 11</t>
  </si>
  <si>
    <t>in the blue cells</t>
  </si>
  <si>
    <t>Highgate</t>
  </si>
  <si>
    <t>C</t>
  </si>
  <si>
    <t>Club 3</t>
  </si>
  <si>
    <t>Scores - Boys Under 13</t>
  </si>
  <si>
    <t>Heathside</t>
  </si>
  <si>
    <t>D</t>
  </si>
  <si>
    <t>Club 4</t>
  </si>
  <si>
    <t>Scores - Boys Under 15</t>
  </si>
  <si>
    <t>TVH</t>
  </si>
  <si>
    <t>E</t>
  </si>
  <si>
    <t>Club 5</t>
  </si>
  <si>
    <t>Scores - Men Under 17</t>
  </si>
  <si>
    <t>Trent Park</t>
  </si>
  <si>
    <t>G</t>
  </si>
  <si>
    <t>Club 6</t>
  </si>
  <si>
    <t>Scores - Girls Under 11</t>
  </si>
  <si>
    <t>Barnet</t>
  </si>
  <si>
    <t>H</t>
  </si>
  <si>
    <t>Club 7</t>
  </si>
  <si>
    <t>Scores - Girls Under 13</t>
  </si>
  <si>
    <t>Shaftesbury</t>
  </si>
  <si>
    <t>J</t>
  </si>
  <si>
    <t>Club 8</t>
  </si>
  <si>
    <t>Scores - Girls Under 15</t>
  </si>
  <si>
    <t>Scores - Women Under 17</t>
  </si>
  <si>
    <t>Quick Links</t>
  </si>
  <si>
    <t>Total club points score</t>
  </si>
  <si>
    <t>Girls</t>
  </si>
  <si>
    <t>Match Positions</t>
  </si>
  <si>
    <t>Boys</t>
  </si>
  <si>
    <t>Declarations</t>
  </si>
  <si>
    <t>Scored by………………………………………………..</t>
  </si>
  <si>
    <t>Checked by…………………………………………..</t>
  </si>
  <si>
    <t>Non-scoring</t>
  </si>
  <si>
    <t>powerof10</t>
  </si>
  <si>
    <t>Photo-finish</t>
  </si>
  <si>
    <t>Middlesex Young Athletes' League Timetable for the League Match at</t>
  </si>
  <si>
    <t>on</t>
  </si>
  <si>
    <t>Home</t>
  </si>
  <si>
    <t>Dec</t>
  </si>
  <si>
    <t>12:30pm</t>
  </si>
  <si>
    <t>70mH</t>
  </si>
  <si>
    <t>U13 G</t>
  </si>
  <si>
    <t>Vortex</t>
  </si>
  <si>
    <t>U11G</t>
  </si>
  <si>
    <t>U11B</t>
  </si>
  <si>
    <t>75mH</t>
  </si>
  <si>
    <t>U15 G</t>
  </si>
  <si>
    <t>Long Jump</t>
  </si>
  <si>
    <t>U13 B</t>
  </si>
  <si>
    <t>U15G</t>
  </si>
  <si>
    <t>Complete</t>
  </si>
  <si>
    <t>80mH</t>
  </si>
  <si>
    <t>U17 W</t>
  </si>
  <si>
    <t>Shot</t>
  </si>
  <si>
    <t>U13G</t>
  </si>
  <si>
    <t>Incomplete</t>
  </si>
  <si>
    <t>U15 B</t>
  </si>
  <si>
    <t>100mH</t>
  </si>
  <si>
    <t>U17 M</t>
  </si>
  <si>
    <t>1:10pm</t>
  </si>
  <si>
    <t>800m</t>
  </si>
  <si>
    <t>1:15pm</t>
  </si>
  <si>
    <t>High Jump</t>
  </si>
  <si>
    <t>U15B</t>
  </si>
  <si>
    <t>U17W</t>
  </si>
  <si>
    <t>Discus</t>
  </si>
  <si>
    <t>U17M</t>
  </si>
  <si>
    <t>1:45pm</t>
  </si>
  <si>
    <t>100m</t>
  </si>
  <si>
    <t>2:00pm</t>
  </si>
  <si>
    <t>U13B</t>
  </si>
  <si>
    <t xml:space="preserve"> </t>
  </si>
  <si>
    <t>2:50pm</t>
  </si>
  <si>
    <t>1500m</t>
  </si>
  <si>
    <t>2.45pm</t>
  </si>
  <si>
    <t>Javelin</t>
  </si>
  <si>
    <t>3:20pm</t>
  </si>
  <si>
    <t>200m</t>
  </si>
  <si>
    <t>3.30pm</t>
  </si>
  <si>
    <t>4:00pm</t>
  </si>
  <si>
    <t>4 x 100</t>
  </si>
  <si>
    <t>4.15pm</t>
  </si>
  <si>
    <t>Under17Men</t>
  </si>
  <si>
    <t>Under11Girls</t>
  </si>
  <si>
    <t>Under13Girls</t>
  </si>
  <si>
    <t>Under15Girls</t>
  </si>
  <si>
    <t>Under17Women</t>
  </si>
  <si>
    <t>Under11Boys</t>
  </si>
  <si>
    <t>Under13Boys</t>
  </si>
  <si>
    <t>Under15Boys</t>
  </si>
  <si>
    <t xml:space="preserve">MIDDLESEX YOUNG ATHLETES LEAGUE  UNDER 11 GIRLS </t>
  </si>
  <si>
    <t>Team</t>
  </si>
  <si>
    <t>Score</t>
  </si>
  <si>
    <t>Timetable</t>
  </si>
  <si>
    <t>4</t>
  </si>
  <si>
    <t>5</t>
  </si>
  <si>
    <t>6</t>
  </si>
  <si>
    <t>7</t>
  </si>
  <si>
    <t>8</t>
  </si>
  <si>
    <t>Wasted points</t>
  </si>
  <si>
    <t>Waste</t>
  </si>
  <si>
    <t>Letter(s)</t>
  </si>
  <si>
    <t>Performance</t>
  </si>
  <si>
    <t>100</t>
  </si>
  <si>
    <t>U11 Girl's A 100m</t>
  </si>
  <si>
    <t>Wind speed =</t>
  </si>
  <si>
    <t>100A</t>
  </si>
  <si>
    <t>e</t>
  </si>
  <si>
    <t>W</t>
  </si>
  <si>
    <t>U11</t>
  </si>
  <si>
    <t>d</t>
  </si>
  <si>
    <t>c</t>
  </si>
  <si>
    <t>h</t>
  </si>
  <si>
    <t>j</t>
  </si>
  <si>
    <t>a</t>
  </si>
  <si>
    <t>g</t>
  </si>
  <si>
    <t>U11 Girl's B 100m</t>
  </si>
  <si>
    <t>100B</t>
  </si>
  <si>
    <t>ee</t>
  </si>
  <si>
    <t>aa</t>
  </si>
  <si>
    <t>jj</t>
  </si>
  <si>
    <t>hh</t>
  </si>
  <si>
    <t>cc</t>
  </si>
  <si>
    <t>800</t>
  </si>
  <si>
    <t>U11 Girl's A 800m</t>
  </si>
  <si>
    <t>.</t>
  </si>
  <si>
    <t>800A</t>
  </si>
  <si>
    <t>2:51.36</t>
  </si>
  <si>
    <t>2:55.32</t>
  </si>
  <si>
    <t>2:56.29</t>
  </si>
  <si>
    <t>3:01.51</t>
  </si>
  <si>
    <t>3:01.89</t>
  </si>
  <si>
    <t>3:05.82</t>
  </si>
  <si>
    <t>U11 Girl's B 800m</t>
  </si>
  <si>
    <t>800B</t>
  </si>
  <si>
    <t>3:12.75</t>
  </si>
  <si>
    <t>gg</t>
  </si>
  <si>
    <t>3:15.54</t>
  </si>
  <si>
    <t>3:22.43</t>
  </si>
  <si>
    <t>3:34.76</t>
  </si>
  <si>
    <t>LJ</t>
  </si>
  <si>
    <t>U11 Girl's A Long Jump</t>
  </si>
  <si>
    <t>LJA</t>
  </si>
  <si>
    <t>U11 Girl's B Long Jump</t>
  </si>
  <si>
    <t>LJB</t>
  </si>
  <si>
    <t>U11 Girl's A Vortex</t>
  </si>
  <si>
    <t>JTA</t>
  </si>
  <si>
    <t>U11 Girl's B Vortex</t>
  </si>
  <si>
    <t>JTB</t>
  </si>
  <si>
    <t>4x100</t>
  </si>
  <si>
    <t>U11 Girl's 4x100m</t>
  </si>
  <si>
    <t xml:space="preserve">MIDDLESEX YOUNG ATHLETES LEAGUE  UNDER 13 GIRLS </t>
  </si>
  <si>
    <t>U13 Girls A 100m</t>
  </si>
  <si>
    <t>U13</t>
  </si>
  <si>
    <t>U13 Girls B 100m</t>
  </si>
  <si>
    <t>dd</t>
  </si>
  <si>
    <t>U13 Girls A 800m</t>
  </si>
  <si>
    <t>2:36.06</t>
  </si>
  <si>
    <t>b</t>
  </si>
  <si>
    <t>2:41.50</t>
  </si>
  <si>
    <t>3:18.42</t>
  </si>
  <si>
    <t>U13 Girls B 800m</t>
  </si>
  <si>
    <t>2:47.36</t>
  </si>
  <si>
    <t>70H</t>
  </si>
  <si>
    <t>U13 Girls A 70mH</t>
  </si>
  <si>
    <t>70HA</t>
  </si>
  <si>
    <t>70HU13W</t>
  </si>
  <si>
    <t>U13 Girls B 70mH</t>
  </si>
  <si>
    <t>70HB</t>
  </si>
  <si>
    <t>U13 Girls A Long Jump</t>
  </si>
  <si>
    <t>U13 Girls B Long Jump</t>
  </si>
  <si>
    <t>SP</t>
  </si>
  <si>
    <t>U13 Girls A Shot Putt</t>
  </si>
  <si>
    <t>SPA</t>
  </si>
  <si>
    <t>SPU13W</t>
  </si>
  <si>
    <t>U13 Girls B Shot Putt</t>
  </si>
  <si>
    <t>SPB</t>
  </si>
  <si>
    <t>JT</t>
  </si>
  <si>
    <t>U13 Girls A Javelin</t>
  </si>
  <si>
    <t>JTU13W</t>
  </si>
  <si>
    <t>U13 Girls B Javelin</t>
  </si>
  <si>
    <t>U13 Girls 4x100m</t>
  </si>
  <si>
    <t xml:space="preserve">MIDDLESEX YOUNG ATHLETES LEAGUE  UNDER 15 GIRLS </t>
  </si>
  <si>
    <t>U15 Girls A 100m</t>
  </si>
  <si>
    <t>U15</t>
  </si>
  <si>
    <t>U15 Girls B 100m</t>
  </si>
  <si>
    <t>200</t>
  </si>
  <si>
    <t>U15 Girls A 200m</t>
  </si>
  <si>
    <t>200A</t>
  </si>
  <si>
    <t>U15 Girls B 200m</t>
  </si>
  <si>
    <t>200B</t>
  </si>
  <si>
    <t>U15 Girls A 800m</t>
  </si>
  <si>
    <t>2:19.51</t>
  </si>
  <si>
    <t>2:31.98</t>
  </si>
  <si>
    <t>2:33.59</t>
  </si>
  <si>
    <t>2:39.90</t>
  </si>
  <si>
    <t>U15 Girls B 800m</t>
  </si>
  <si>
    <t>2:34.70</t>
  </si>
  <si>
    <t>2:48.02</t>
  </si>
  <si>
    <t>2:50.88</t>
  </si>
  <si>
    <t>75H</t>
  </si>
  <si>
    <t>U15 Girls A 75mH</t>
  </si>
  <si>
    <t>75HA</t>
  </si>
  <si>
    <t>75HU15W</t>
  </si>
  <si>
    <t>U15 Girls B 75mH</t>
  </si>
  <si>
    <t>75HB</t>
  </si>
  <si>
    <t>HJ</t>
  </si>
  <si>
    <t>U15 Girls A High Jump</t>
  </si>
  <si>
    <t>HJA</t>
  </si>
  <si>
    <t>R</t>
  </si>
  <si>
    <t>U15 Girls B High Jump</t>
  </si>
  <si>
    <t>HJB</t>
  </si>
  <si>
    <t>U15 Girls A Long Jump</t>
  </si>
  <si>
    <t>U15 Girls B Long Jump</t>
  </si>
  <si>
    <t>U15 Girls A Shot Putt</t>
  </si>
  <si>
    <t>SP3K</t>
  </si>
  <si>
    <t>U15 Girls B Shot Putt</t>
  </si>
  <si>
    <t>DT</t>
  </si>
  <si>
    <t>U15 Girls A Discus</t>
  </si>
  <si>
    <t>DTA</t>
  </si>
  <si>
    <t>DTW</t>
  </si>
  <si>
    <t>U15 Girls B Discus</t>
  </si>
  <si>
    <t>DTB</t>
  </si>
  <si>
    <t>U15 Girls 4x100m</t>
  </si>
  <si>
    <t>MIDDLESEX YOUNG ATHLETES LEAGUE   UNDER 17 WOMEN</t>
  </si>
  <si>
    <t>Wasted Points</t>
  </si>
  <si>
    <t>Women's A 100m</t>
  </si>
  <si>
    <t>U17</t>
  </si>
  <si>
    <t>Women's B 100m</t>
  </si>
  <si>
    <t>bb</t>
  </si>
  <si>
    <t>Women's A 200m</t>
  </si>
  <si>
    <t>Women's B 200m</t>
  </si>
  <si>
    <t>Women's A 800m</t>
  </si>
  <si>
    <t>2:27.93</t>
  </si>
  <si>
    <t>2:48.64</t>
  </si>
  <si>
    <t>2:48.76</t>
  </si>
  <si>
    <t>3:20.08</t>
  </si>
  <si>
    <t>Women's B 800m</t>
  </si>
  <si>
    <t>2:37.88</t>
  </si>
  <si>
    <t>80H</t>
  </si>
  <si>
    <t>Women's A 80mH</t>
  </si>
  <si>
    <t>80HA</t>
  </si>
  <si>
    <t>80HU17W</t>
  </si>
  <si>
    <t>Women's B 80mH</t>
  </si>
  <si>
    <t>80HB</t>
  </si>
  <si>
    <t>Women's A Long Jump</t>
  </si>
  <si>
    <t>Women's B Long Jump</t>
  </si>
  <si>
    <t>Women's A Shot Putt</t>
  </si>
  <si>
    <t>Women's B Shot Putt</t>
  </si>
  <si>
    <t>Women's A Discus</t>
  </si>
  <si>
    <t>Women's B Discus</t>
  </si>
  <si>
    <t>Women's 4x100m</t>
  </si>
  <si>
    <t>MIDDLESEX YOUNG ATHLETES LEAGUE  UNDER 11 BOYS</t>
  </si>
  <si>
    <t>U11 Boys A 100m</t>
  </si>
  <si>
    <t>M</t>
  </si>
  <si>
    <t>U11 Boys B 100m</t>
  </si>
  <si>
    <t>U11 Boys A 800m</t>
  </si>
  <si>
    <t>2:38.37</t>
  </si>
  <si>
    <t>2:48.85</t>
  </si>
  <si>
    <t>2:51.68</t>
  </si>
  <si>
    <t>2:53.04</t>
  </si>
  <si>
    <t>2:53.52</t>
  </si>
  <si>
    <t>3:16.97</t>
  </si>
  <si>
    <t>3:23.37</t>
  </si>
  <si>
    <t>U11 Boys B 800m</t>
  </si>
  <si>
    <t>2:54.84</t>
  </si>
  <si>
    <t>3:00.55</t>
  </si>
  <si>
    <t>3:04.39</t>
  </si>
  <si>
    <t>U11 Boys A Long Jump</t>
  </si>
  <si>
    <t>U11 Boys B Long Jump</t>
  </si>
  <si>
    <t>U11 Boys A Vortex</t>
  </si>
  <si>
    <t>U11 Boys B Vortex</t>
  </si>
  <si>
    <t>U11 Boys 4x100m</t>
  </si>
  <si>
    <t>MIDDLESEX YOUNG ATHLETES LEAGUE  UNDER 13 BOYS</t>
  </si>
  <si>
    <t>U13 Boy's A 100m</t>
  </si>
  <si>
    <t>U13 Boy's B 100m</t>
  </si>
  <si>
    <t>U13 Boy's A 200m</t>
  </si>
  <si>
    <t>U13 Boy's B 200m</t>
  </si>
  <si>
    <t>1500</t>
  </si>
  <si>
    <t>U13 Boy's A 1500m</t>
  </si>
  <si>
    <t>1500A</t>
  </si>
  <si>
    <t>4:55.81</t>
  </si>
  <si>
    <t>4:59.28</t>
  </si>
  <si>
    <t>5:10.75</t>
  </si>
  <si>
    <t>5:15.19</t>
  </si>
  <si>
    <t>5:28.41</t>
  </si>
  <si>
    <t>5:36.45</t>
  </si>
  <si>
    <t>5:42.78</t>
  </si>
  <si>
    <t>U13 Boy's B 1500m</t>
  </si>
  <si>
    <t>1500B</t>
  </si>
  <si>
    <t>5:12.47</t>
  </si>
  <si>
    <t>5:18.41</t>
  </si>
  <si>
    <t>5:22.38</t>
  </si>
  <si>
    <t>5:49.04</t>
  </si>
  <si>
    <t>U13 Boy's A 75mH</t>
  </si>
  <si>
    <t>75HU13M</t>
  </si>
  <si>
    <t>U13 Boy's B 75mH</t>
  </si>
  <si>
    <t>U13 Boy's A Long Jump</t>
  </si>
  <si>
    <t>U13 Boy's B Long Jump</t>
  </si>
  <si>
    <t>U13 Boy's A Shot Putt</t>
  </si>
  <si>
    <t>SPU13M</t>
  </si>
  <si>
    <t>U13 Boy's B Shot Putt</t>
  </si>
  <si>
    <t>U13 Boy's A Javelin</t>
  </si>
  <si>
    <t>JTU13M</t>
  </si>
  <si>
    <t>U13 Boys B Javelin</t>
  </si>
  <si>
    <t>U13 Boy's 4x100m</t>
  </si>
  <si>
    <t>MIDDLESEX YOUNG ATHLETES LEAGUE  UNDER 15 BOYS</t>
  </si>
  <si>
    <t>U15 Boy's A 100m</t>
  </si>
  <si>
    <t>U15 Boy's B 100m</t>
  </si>
  <si>
    <t>U15 Boy's A 200m</t>
  </si>
  <si>
    <t>U15 Boy's B 200m</t>
  </si>
  <si>
    <t>U15 Boy's A 1500m</t>
  </si>
  <si>
    <t>4:45.76</t>
  </si>
  <si>
    <t>4:47.57</t>
  </si>
  <si>
    <t>5:07.33</t>
  </si>
  <si>
    <t>5:09.90</t>
  </si>
  <si>
    <t>5:19.98</t>
  </si>
  <si>
    <t>U15 Boy's B 1500m</t>
  </si>
  <si>
    <t>5:01.64</t>
  </si>
  <si>
    <t>5:34.37</t>
  </si>
  <si>
    <t>U15 Boy's A 80mH</t>
  </si>
  <si>
    <t>80HU15M</t>
  </si>
  <si>
    <t>U15 Boy's B 80mH</t>
  </si>
  <si>
    <t>U15 Boy's A High Jump</t>
  </si>
  <si>
    <t>U15 Boy's B High Jump</t>
  </si>
  <si>
    <t>U15 Boy's A Long Jump</t>
  </si>
  <si>
    <t>U15 Boy's B Long Jump</t>
  </si>
  <si>
    <t>U15 Boy's A Shot Putt</t>
  </si>
  <si>
    <t>SPU15M</t>
  </si>
  <si>
    <t>U15 Boy's B Shot Putt</t>
  </si>
  <si>
    <t>U15 Boy's A Discus</t>
  </si>
  <si>
    <t>DTU15M</t>
  </si>
  <si>
    <t>U15 Boy's B Discus</t>
  </si>
  <si>
    <t>U15 Boy's 4x100m</t>
  </si>
  <si>
    <t>MIDDLESEX YOUNG ATHLETES LEAGUE  UNDER 17 MEN</t>
  </si>
  <si>
    <t>U17 Men's A 100m</t>
  </si>
  <si>
    <t>U17 Men's B 100m</t>
  </si>
  <si>
    <t>U17 Men's A 200m</t>
  </si>
  <si>
    <t>U17 Men's B 200m</t>
  </si>
  <si>
    <t>U17 Men's A 1500m</t>
  </si>
  <si>
    <t>4:35.72</t>
  </si>
  <si>
    <t>4:49.38</t>
  </si>
  <si>
    <t>4:57.66</t>
  </si>
  <si>
    <t>5:02.86</t>
  </si>
  <si>
    <t>U17 Men's B 1500m</t>
  </si>
  <si>
    <t>100H</t>
  </si>
  <si>
    <t>U17 Men's A 100mH</t>
  </si>
  <si>
    <t>100HA</t>
  </si>
  <si>
    <t>100HU17M</t>
  </si>
  <si>
    <t>U17 Men's B 100mH</t>
  </si>
  <si>
    <t>100HB</t>
  </si>
  <si>
    <t>U17 Men's A High Jump</t>
  </si>
  <si>
    <t>U17 Men's B High Jump</t>
  </si>
  <si>
    <t>U17 Men's A Shot Putt</t>
  </si>
  <si>
    <t>SPU17M</t>
  </si>
  <si>
    <t>U17 Men's B Shot Putt</t>
  </si>
  <si>
    <t>U17 Men's A Discus</t>
  </si>
  <si>
    <t>DTU17M</t>
  </si>
  <si>
    <t>U17 Men's B Discus</t>
  </si>
  <si>
    <t>U17 Men's A Javelin</t>
  </si>
  <si>
    <t>JTU17M</t>
  </si>
  <si>
    <t>U17 Men's B Javelin</t>
  </si>
  <si>
    <t>U17 Men's 4x100m</t>
  </si>
  <si>
    <t>MIDDLESEX YOUNG ATHLETES LEAGUE  - Non-Scoring</t>
  </si>
  <si>
    <t>TRACK</t>
  </si>
  <si>
    <t>FIELD</t>
  </si>
  <si>
    <t>U15 Girls 75m Hurdles</t>
  </si>
  <si>
    <t>U13 Girls Long Jump</t>
  </si>
  <si>
    <t>Wind speed</t>
  </si>
  <si>
    <t>341</t>
  </si>
  <si>
    <t>3.49</t>
  </si>
  <si>
    <t>340</t>
  </si>
  <si>
    <t>3.48</t>
  </si>
  <si>
    <t>9</t>
  </si>
  <si>
    <t>10</t>
  </si>
  <si>
    <t>11</t>
  </si>
  <si>
    <t>12</t>
  </si>
  <si>
    <t>U13 Girls 70m Hurdles</t>
  </si>
  <si>
    <t>U15 Girls Shot</t>
  </si>
  <si>
    <t>301</t>
  </si>
  <si>
    <t>302</t>
  </si>
  <si>
    <t>6.96</t>
  </si>
  <si>
    <t>304</t>
  </si>
  <si>
    <t>6.29</t>
  </si>
  <si>
    <t>U11 Girls 800 metres</t>
  </si>
  <si>
    <t>U11 Boys' Vortex</t>
  </si>
  <si>
    <t>347</t>
  </si>
  <si>
    <t>3:10.73</t>
  </si>
  <si>
    <t>345</t>
  </si>
  <si>
    <t>24.85</t>
  </si>
  <si>
    <t>338</t>
  </si>
  <si>
    <t>3:36.30</t>
  </si>
  <si>
    <t>335</t>
  </si>
  <si>
    <t>24.13</t>
  </si>
  <si>
    <t>U13 Girls 800 metres</t>
  </si>
  <si>
    <t>U11 Boys' Long Jump</t>
  </si>
  <si>
    <t>2:45.96</t>
  </si>
  <si>
    <t>354</t>
  </si>
  <si>
    <t>3.03</t>
  </si>
  <si>
    <t>333</t>
  </si>
  <si>
    <t>3:19.75</t>
  </si>
  <si>
    <t>U15 Girls 800 metres</t>
  </si>
  <si>
    <t>U13 Girls Javelin</t>
  </si>
  <si>
    <t>2:50.83</t>
  </si>
  <si>
    <t>332</t>
  </si>
  <si>
    <t>8.11</t>
  </si>
  <si>
    <t>7.39</t>
  </si>
  <si>
    <t>U17 Girls 800 metres</t>
  </si>
  <si>
    <t>313</t>
  </si>
  <si>
    <t>2:35.94</t>
  </si>
  <si>
    <t>314</t>
  </si>
  <si>
    <t>2:46.34</t>
  </si>
  <si>
    <t>343</t>
  </si>
  <si>
    <t>2:50.46</t>
  </si>
  <si>
    <t>U11 Boys' 800 metres</t>
  </si>
  <si>
    <t>342</t>
  </si>
  <si>
    <t>2:50.48</t>
  </si>
  <si>
    <t>326</t>
  </si>
  <si>
    <t>3:00.40</t>
  </si>
  <si>
    <t>3:16.32</t>
  </si>
  <si>
    <t>U13 Girls 100 metres</t>
  </si>
  <si>
    <t>330</t>
  </si>
  <si>
    <t>355</t>
  </si>
  <si>
    <t>356</t>
  </si>
  <si>
    <t>U11 Girls 100 metres</t>
  </si>
  <si>
    <t>316</t>
  </si>
  <si>
    <t>334</t>
  </si>
  <si>
    <t>312</t>
  </si>
  <si>
    <t>307</t>
  </si>
  <si>
    <t>310</t>
  </si>
  <si>
    <t>309</t>
  </si>
  <si>
    <t>U11 Boys' 100 metres</t>
  </si>
  <si>
    <t>346</t>
  </si>
  <si>
    <t>336</t>
  </si>
  <si>
    <t>U13 Boys' 100 metres</t>
  </si>
  <si>
    <t>358</t>
  </si>
  <si>
    <t>349</t>
  </si>
  <si>
    <t>U15 Boys' 100 metres</t>
  </si>
  <si>
    <t>317</t>
  </si>
  <si>
    <t>U13 Boys' 1500 metres</t>
  </si>
  <si>
    <t>360</t>
  </si>
  <si>
    <t>U17 Men's 1500 metres</t>
  </si>
  <si>
    <t>344</t>
  </si>
  <si>
    <t>4:31.18</t>
  </si>
  <si>
    <t>U15 Girls' 200 metres</t>
  </si>
  <si>
    <t>303</t>
  </si>
  <si>
    <t>311</t>
  </si>
  <si>
    <t>U17 Womens' 200 metres</t>
  </si>
  <si>
    <t>315</t>
  </si>
  <si>
    <t>305</t>
  </si>
  <si>
    <t>U15 Boys' 200 metres</t>
  </si>
  <si>
    <t>U13 Boys' 200 metres</t>
  </si>
  <si>
    <t>U13 Girls 4x100 metres</t>
  </si>
  <si>
    <t>TEAM DECLARATIONS</t>
  </si>
  <si>
    <t>"Club"</t>
  </si>
  <si>
    <t>Points A</t>
  </si>
  <si>
    <t>Points B</t>
  </si>
  <si>
    <t>U17 Men</t>
  </si>
  <si>
    <t>Phoenix Lyon</t>
  </si>
  <si>
    <t>Jeremy Gbenartay</t>
  </si>
  <si>
    <t>Idan Gal-Shohet</t>
  </si>
  <si>
    <t>Afolabi Soboyede</t>
  </si>
  <si>
    <t>Kaylem Andrews</t>
  </si>
  <si>
    <t>U17MA</t>
  </si>
  <si>
    <t/>
  </si>
  <si>
    <t>Jamie Ward</t>
  </si>
  <si>
    <t>Antanas Weston</t>
  </si>
  <si>
    <t>Nicholas Duer</t>
  </si>
  <si>
    <t>Ryan Alexander</t>
  </si>
  <si>
    <t>Christian Duverny</t>
  </si>
  <si>
    <t>B String</t>
  </si>
  <si>
    <t>U17MB</t>
  </si>
  <si>
    <t>Manuel Yeboa</t>
  </si>
  <si>
    <t>Adam Bessadi</t>
  </si>
  <si>
    <t>U15 Boys</t>
  </si>
  <si>
    <t>Kai Thomas</t>
  </si>
  <si>
    <t>Brendan Healy</t>
  </si>
  <si>
    <t>Tariq Wild</t>
  </si>
  <si>
    <t>Tinarje Daniel</t>
  </si>
  <si>
    <t>Samuel Conteh</t>
  </si>
  <si>
    <t>Josh Bindon-Goss</t>
  </si>
  <si>
    <t>U15BA</t>
  </si>
  <si>
    <t>Joshua Jones</t>
  </si>
  <si>
    <t>Jonathan Rugg</t>
  </si>
  <si>
    <t>Alex Lytrides</t>
  </si>
  <si>
    <t>Sudeys Hersi</t>
  </si>
  <si>
    <t>Joshua Guillen</t>
  </si>
  <si>
    <t>Harvey Dodd</t>
  </si>
  <si>
    <t>Stan Brown</t>
  </si>
  <si>
    <t>Ed McArdle</t>
  </si>
  <si>
    <t>Neon Richards</t>
  </si>
  <si>
    <t>Kai English</t>
  </si>
  <si>
    <t>Mikey Kouwiloyan</t>
  </si>
  <si>
    <t>Zac Johar</t>
  </si>
  <si>
    <t>-</t>
  </si>
  <si>
    <t>Dior Raymond</t>
  </si>
  <si>
    <t>U15BB</t>
  </si>
  <si>
    <t>Louis Roderick</t>
  </si>
  <si>
    <t>Eddie Fairhurst</t>
  </si>
  <si>
    <t>Rayan Bessadi</t>
  </si>
  <si>
    <t>Kirk Lebdiri</t>
  </si>
  <si>
    <t>U13  Boys</t>
  </si>
  <si>
    <t>Zack Clarke-Green</t>
  </si>
  <si>
    <t>Shlomo Levy</t>
  </si>
  <si>
    <t xml:space="preserve">Kai Jeremiah </t>
  </si>
  <si>
    <t>Nelson Gordon</t>
  </si>
  <si>
    <t>Kolly Kanyako</t>
  </si>
  <si>
    <t>U13BA</t>
  </si>
  <si>
    <t>Mahiis Hersi</t>
  </si>
  <si>
    <t>Jacob Alan</t>
  </si>
  <si>
    <t>Zaki Johare</t>
  </si>
  <si>
    <t>Joseph Beckett</t>
  </si>
  <si>
    <t>Basil Rock</t>
  </si>
  <si>
    <t>Eden Alexander</t>
  </si>
  <si>
    <t>Najiib Hersi</t>
  </si>
  <si>
    <t>Noor-Eldin Mahmoud</t>
  </si>
  <si>
    <t>Milan Trajkovic</t>
  </si>
  <si>
    <t>Michael Ogbechie</t>
  </si>
  <si>
    <t>Dylan Michel</t>
  </si>
  <si>
    <t>Samieudeen Noah</t>
  </si>
  <si>
    <t>U13BB</t>
  </si>
  <si>
    <t>Lucas Porter</t>
  </si>
  <si>
    <t>Harry Gilzean</t>
  </si>
  <si>
    <t>Hugo Mccourt</t>
  </si>
  <si>
    <t>Alfie Turner</t>
  </si>
  <si>
    <t>Zach Clarke-Green</t>
  </si>
  <si>
    <t>U11  Boys</t>
  </si>
  <si>
    <t>Tyresse Pokuua</t>
  </si>
  <si>
    <t>Max Deasy</t>
  </si>
  <si>
    <t>Pela Andrews</t>
  </si>
  <si>
    <t>Noah Clarke</t>
  </si>
  <si>
    <t>U11BA</t>
  </si>
  <si>
    <t>Jamie Cameron</t>
  </si>
  <si>
    <t>Morris Rock</t>
  </si>
  <si>
    <t>Max Kercher</t>
  </si>
  <si>
    <t>Henry Rugg</t>
  </si>
  <si>
    <t>Victor Bright</t>
  </si>
  <si>
    <t>Theo Kelly</t>
  </si>
  <si>
    <t>Zico Jones</t>
  </si>
  <si>
    <t>Max Turner</t>
  </si>
  <si>
    <t>U11BB</t>
  </si>
  <si>
    <t>Joseph Hayes</t>
  </si>
  <si>
    <t>Tristan Lumineau</t>
  </si>
  <si>
    <t>Brendon Oyoo</t>
  </si>
  <si>
    <t>U17 Women</t>
  </si>
  <si>
    <t>Amber Henry</t>
  </si>
  <si>
    <t>Simuene Pierrette</t>
  </si>
  <si>
    <t>Dara Apoola</t>
  </si>
  <si>
    <t>U17WA</t>
  </si>
  <si>
    <t>Jessica Hurley</t>
  </si>
  <si>
    <t>Roisin Lynch</t>
  </si>
  <si>
    <t>Phoebe Adugna</t>
  </si>
  <si>
    <t>Megan Alexander</t>
  </si>
  <si>
    <t>Jospehine Chadwick</t>
  </si>
  <si>
    <t>Laura Stewart</t>
  </si>
  <si>
    <t>Rachel Carter</t>
  </si>
  <si>
    <t>Zoya Styles</t>
  </si>
  <si>
    <t>Melina Irawo</t>
  </si>
  <si>
    <t>Louisa Pitsialis</t>
  </si>
  <si>
    <t>U17WB</t>
  </si>
  <si>
    <t>Elizabeth Tulu</t>
  </si>
  <si>
    <t>Shikira Riley</t>
  </si>
  <si>
    <t>Georgia Lee</t>
  </si>
  <si>
    <t>Anusha Bulman</t>
  </si>
  <si>
    <t>U15 Girls</t>
  </si>
  <si>
    <t>U15GA</t>
  </si>
  <si>
    <t>Maya Faulkner</t>
  </si>
  <si>
    <t>Aaliyan Dyer-Allen</t>
  </si>
  <si>
    <t>Katie Nyarko</t>
  </si>
  <si>
    <t>Shianne Dyer</t>
  </si>
  <si>
    <t>Esther Fatuade</t>
  </si>
  <si>
    <t>Charlotte Buckley</t>
  </si>
  <si>
    <t>Issy Brand</t>
  </si>
  <si>
    <t>Hannah May</t>
  </si>
  <si>
    <t>Emily Rodriguez</t>
  </si>
  <si>
    <t>Feia Starkey</t>
  </si>
  <si>
    <t>Ellie Gilmore</t>
  </si>
  <si>
    <t>Robyn Allwright</t>
  </si>
  <si>
    <t>Mia Groom</t>
  </si>
  <si>
    <t>Estelle Belgrave</t>
  </si>
  <si>
    <t>Kara Onuiri</t>
  </si>
  <si>
    <t>Olamide Belewu</t>
  </si>
  <si>
    <t>Mya Hornett</t>
  </si>
  <si>
    <t>Holly Taylor</t>
  </si>
  <si>
    <t>Cristina Potter</t>
  </si>
  <si>
    <t>Evelyn Barter</t>
  </si>
  <si>
    <t>U15GB</t>
  </si>
  <si>
    <t>Anna Biro</t>
  </si>
  <si>
    <t>Sharon Parish</t>
  </si>
  <si>
    <t>Jody Walker-Payne</t>
  </si>
  <si>
    <t>Melina Duer</t>
  </si>
  <si>
    <t>Helena Agholor</t>
  </si>
  <si>
    <t>Nicole Bourdeaux</t>
  </si>
  <si>
    <t>U13  Girls</t>
  </si>
  <si>
    <t>U13GA</t>
  </si>
  <si>
    <t>Leandra Poukka</t>
  </si>
  <si>
    <t>Kyerah Scott</t>
  </si>
  <si>
    <t>Zakia Mossi</t>
  </si>
  <si>
    <t>Ella Pathmandam</t>
  </si>
  <si>
    <t>Anastasia Charalambous</t>
  </si>
  <si>
    <t>Ezinwa Ochei-Okpara</t>
  </si>
  <si>
    <t>Rhianna Smith</t>
  </si>
  <si>
    <t>Lily Mitchell</t>
  </si>
  <si>
    <t>Evelyne Fonteyne</t>
  </si>
  <si>
    <t>Sydney Allan</t>
  </si>
  <si>
    <t>Anya Nesbitt</t>
  </si>
  <si>
    <t>Clara Mee</t>
  </si>
  <si>
    <t>Tessa Glazebrook</t>
  </si>
  <si>
    <t>Sanaa Neunie</t>
  </si>
  <si>
    <t>Elina Bulman</t>
  </si>
  <si>
    <t xml:space="preserve">Fabienne Weston </t>
  </si>
  <si>
    <t>Nikita Crabb</t>
  </si>
  <si>
    <t>Lily Dafter</t>
  </si>
  <si>
    <t>Judy Agholor</t>
  </si>
  <si>
    <t>U13GB</t>
  </si>
  <si>
    <t>Grace Savage</t>
  </si>
  <si>
    <t>Angel Acheampong</t>
  </si>
  <si>
    <t>Mabel Savage</t>
  </si>
  <si>
    <t>Orly Hall</t>
  </si>
  <si>
    <t>U11  Girls</t>
  </si>
  <si>
    <t>U11GA</t>
  </si>
  <si>
    <t>Ashana McClunie</t>
  </si>
  <si>
    <t>Agoya Gakmar</t>
  </si>
  <si>
    <t>Lauren Walker</t>
  </si>
  <si>
    <t>Olivia Sparks</t>
  </si>
  <si>
    <t>Grace Dench</t>
  </si>
  <si>
    <t>Emma McCluskey</t>
  </si>
  <si>
    <t>Lauren Maltz</t>
  </si>
  <si>
    <t>Thea Reinhardt</t>
  </si>
  <si>
    <t>Skye Kelly</t>
  </si>
  <si>
    <t>Poppy Allwright</t>
  </si>
  <si>
    <t>Alethea Dikeocha</t>
  </si>
  <si>
    <t>Azaria Nwankwo</t>
  </si>
  <si>
    <t>Nicole Smith</t>
  </si>
  <si>
    <t>Rachel Odujebe</t>
  </si>
  <si>
    <t>Ella Goodall</t>
  </si>
  <si>
    <t>Tiffany Pieterse</t>
  </si>
  <si>
    <t>Tola Adegbola</t>
  </si>
  <si>
    <t>Eleanor Dagger</t>
  </si>
  <si>
    <t>Tamsin Pietrerse</t>
  </si>
  <si>
    <t>Olive Harvey-Dew</t>
  </si>
  <si>
    <t>Amit Gimsbourg</t>
  </si>
  <si>
    <t>Bib</t>
  </si>
  <si>
    <t>Name</t>
  </si>
  <si>
    <t>AgeGroup</t>
  </si>
  <si>
    <t>Gender</t>
  </si>
  <si>
    <t>AWGender</t>
  </si>
  <si>
    <t>Long</t>
  </si>
  <si>
    <t>Amber Duverney</t>
  </si>
  <si>
    <t>F</t>
  </si>
  <si>
    <t>Rhukia Johnston</t>
  </si>
  <si>
    <t>Jessica Nathan</t>
  </si>
  <si>
    <t>306</t>
  </si>
  <si>
    <t xml:space="preserve">U15 </t>
  </si>
  <si>
    <t>308</t>
  </si>
  <si>
    <t>Emily Rodrigues</t>
  </si>
  <si>
    <t>Emily Renwick</t>
  </si>
  <si>
    <t>Manuella Alvarez</t>
  </si>
  <si>
    <t>Lidia Kyriacou</t>
  </si>
  <si>
    <t xml:space="preserve">U17 </t>
  </si>
  <si>
    <t>Kayla Michel</t>
  </si>
  <si>
    <t>Djennie Gregario</t>
  </si>
  <si>
    <t>Miles Bernadine</t>
  </si>
  <si>
    <t>318</t>
  </si>
  <si>
    <t>319</t>
  </si>
  <si>
    <t>320</t>
  </si>
  <si>
    <t>Noble Sule</t>
  </si>
  <si>
    <t>321</t>
  </si>
  <si>
    <t>322</t>
  </si>
  <si>
    <t>323</t>
  </si>
  <si>
    <t>324</t>
  </si>
  <si>
    <t>Sam Amdor</t>
  </si>
  <si>
    <t>325</t>
  </si>
  <si>
    <t>Leon Pokuua</t>
  </si>
  <si>
    <t>327</t>
  </si>
  <si>
    <t>328</t>
  </si>
  <si>
    <t>329</t>
  </si>
  <si>
    <t>Ejike Ochei-Okpara</t>
  </si>
  <si>
    <t>331</t>
  </si>
  <si>
    <t>Juliet Lumineau</t>
  </si>
  <si>
    <t>Zac Bindon-Goss</t>
  </si>
  <si>
    <t>337</t>
  </si>
  <si>
    <t>Tamsin Pietrse</t>
  </si>
  <si>
    <t>339</t>
  </si>
  <si>
    <t>Brogan McCafferty</t>
  </si>
  <si>
    <t>Cookham</t>
  </si>
  <si>
    <t>Jasmine Stockdale</t>
  </si>
  <si>
    <t>Henry Johnston</t>
  </si>
  <si>
    <t>Maria Rees</t>
  </si>
  <si>
    <t>Harry Turner</t>
  </si>
  <si>
    <t>Liam Baily</t>
  </si>
  <si>
    <t>Aaryan Siddiqi</t>
  </si>
  <si>
    <t>Kate Baily</t>
  </si>
  <si>
    <t>348</t>
  </si>
  <si>
    <t>Jack Baily</t>
  </si>
  <si>
    <t>Ejike Ochie-Okpara</t>
  </si>
  <si>
    <t>350</t>
  </si>
  <si>
    <t>351</t>
  </si>
  <si>
    <t>Hugo McCourt</t>
  </si>
  <si>
    <t>352</t>
  </si>
  <si>
    <t>353</t>
  </si>
  <si>
    <t>Orson Hall</t>
  </si>
  <si>
    <t>Nikkita Crabb</t>
  </si>
  <si>
    <t>357</t>
  </si>
  <si>
    <t>Aidan Dourish</t>
  </si>
  <si>
    <t>359</t>
  </si>
  <si>
    <t>Noor Eldin Mahmoud</t>
  </si>
  <si>
    <t>361</t>
  </si>
  <si>
    <t>Ilyes Iman</t>
  </si>
  <si>
    <t>Team Declaration Sheet for:</t>
  </si>
  <si>
    <t>Male</t>
  </si>
  <si>
    <t>A String</t>
  </si>
  <si>
    <t>Age Group</t>
  </si>
  <si>
    <t>Gender (M/F)</t>
  </si>
  <si>
    <t>Female</t>
  </si>
  <si>
    <t>Age Grp</t>
  </si>
  <si>
    <t>AD Code</t>
  </si>
  <si>
    <t>A/B / Ht</t>
  </si>
  <si>
    <t>Position</t>
  </si>
  <si>
    <t>First Name</t>
  </si>
  <si>
    <t>Last Name</t>
  </si>
  <si>
    <t>Result</t>
  </si>
  <si>
    <t>Wind</t>
  </si>
  <si>
    <t>Sequence</t>
  </si>
  <si>
    <t>Comment</t>
  </si>
  <si>
    <t>Notes</t>
  </si>
  <si>
    <t>TimeAsSecs</t>
  </si>
  <si>
    <t>ns</t>
  </si>
  <si>
    <t>Full Name</t>
  </si>
  <si>
    <t>Abbreviation</t>
  </si>
  <si>
    <t>Track Events</t>
  </si>
  <si>
    <t>Field Events</t>
  </si>
  <si>
    <t>Field Lookups</t>
  </si>
  <si>
    <t>ESM</t>
  </si>
  <si>
    <t>HJU11M</t>
  </si>
  <si>
    <t>E&amp;H</t>
  </si>
  <si>
    <t>HJU11W</t>
  </si>
  <si>
    <t>High</t>
  </si>
  <si>
    <t>HJU13M</t>
  </si>
  <si>
    <t>Lon Hth</t>
  </si>
  <si>
    <t>HJU13W</t>
  </si>
  <si>
    <t>HJU15M</t>
  </si>
  <si>
    <t>Trent P</t>
  </si>
  <si>
    <t>HJU15W</t>
  </si>
  <si>
    <t>Barn</t>
  </si>
  <si>
    <t>HJU17M</t>
  </si>
  <si>
    <t>SBH</t>
  </si>
  <si>
    <t>HJU17W</t>
  </si>
  <si>
    <t>LJU11M</t>
  </si>
  <si>
    <t>LJU11W</t>
  </si>
  <si>
    <t>LJU13M</t>
  </si>
  <si>
    <t>LJU13W</t>
  </si>
  <si>
    <t>LJU15M</t>
  </si>
  <si>
    <t>LJU15W</t>
  </si>
  <si>
    <t>LJU17M</t>
  </si>
  <si>
    <t>LJU17W</t>
  </si>
  <si>
    <t>SPU15W</t>
  </si>
  <si>
    <t>SPU17W</t>
  </si>
  <si>
    <t>DTU13M</t>
  </si>
  <si>
    <t>DTU13W</t>
  </si>
  <si>
    <t>DTU15W</t>
  </si>
  <si>
    <t>DTU17W</t>
  </si>
  <si>
    <t>JTU15M</t>
  </si>
  <si>
    <t>JTU15W</t>
  </si>
  <si>
    <t>JT500</t>
  </si>
  <si>
    <t>JTU17W</t>
  </si>
  <si>
    <t>EZINWA OCHEI-OKPARA</t>
  </si>
  <si>
    <t>TRISTAN LUMINEAU</t>
  </si>
  <si>
    <t>JACK BAILEY</t>
  </si>
  <si>
    <t>LIAM BAILEY</t>
  </si>
  <si>
    <t>VICTOR BRIGHT</t>
  </si>
  <si>
    <t>SAM AMDOR</t>
  </si>
  <si>
    <t>HUGO MCCOURT</t>
  </si>
  <si>
    <t>ZAKI JAHARE</t>
  </si>
  <si>
    <t>JAMIE CAMERON</t>
  </si>
  <si>
    <t>JOSEPH HAYES</t>
  </si>
</sst>
</file>

<file path=xl/styles.xml><?xml version="1.0" encoding="utf-8"?>
<styleSheet xmlns="http://schemas.openxmlformats.org/spreadsheetml/2006/main">
  <numFmts count="11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2" formatCode="_(&quot;$&quot;* #,##0_);_(&quot;$&quot;* \(#,##0\);_(&quot;$&quot;* &quot;-&quot;_);_(@_)"/>
    <numFmt numFmtId="43" formatCode="_(* #,##0.00_);_(* \(#,##0.00\);_(* &quot;-&quot;??_);_(@_)"/>
    <numFmt numFmtId="44" formatCode="_(&quot;$&quot;* #,##0.00_);_(&quot;$&quot;* \(#,##0.00\);_(&quot;$&quot;* &quot;-&quot;??_);_(@_)"/>
    <numFmt numFmtId="59" formatCode="General"/>
    <numFmt numFmtId="60" formatCode="General"/>
    <numFmt numFmtId="61" formatCode="General"/>
    <numFmt numFmtId="62" formatCode="General"/>
    <numFmt numFmtId="63" formatCode="General"/>
    <numFmt numFmtId="64" formatCode="General"/>
    <numFmt numFmtId="65" formatCode="General"/>
    <numFmt numFmtId="66" formatCode="General"/>
    <numFmt numFmtId="67" formatCode="General"/>
    <numFmt numFmtId="68" formatCode="General"/>
    <numFmt numFmtId="69" formatCode="General"/>
    <numFmt numFmtId="70" formatCode="General"/>
    <numFmt numFmtId="71" formatCode="General"/>
    <numFmt numFmtId="72" formatCode="General"/>
    <numFmt numFmtId="73" formatCode="General"/>
    <numFmt numFmtId="74" formatCode="General"/>
    <numFmt numFmtId="75" formatCode="General"/>
    <numFmt numFmtId="76" formatCode="General"/>
    <numFmt numFmtId="77" formatCode="General"/>
    <numFmt numFmtId="78" formatCode="General"/>
    <numFmt numFmtId="79" formatCode="General"/>
    <numFmt numFmtId="80" formatCode="General"/>
    <numFmt numFmtId="81" formatCode="General"/>
    <numFmt numFmtId="82" formatCode="General"/>
    <numFmt numFmtId="83" formatCode="General"/>
    <numFmt numFmtId="84" formatCode="General"/>
    <numFmt numFmtId="85" formatCode="General"/>
    <numFmt numFmtId="86" formatCode="General"/>
    <numFmt numFmtId="87" formatCode="General"/>
    <numFmt numFmtId="88" formatCode="General"/>
    <numFmt numFmtId="89" formatCode="General"/>
    <numFmt numFmtId="90" formatCode="General"/>
    <numFmt numFmtId="91" formatCode="General"/>
    <numFmt numFmtId="92" formatCode="General"/>
    <numFmt numFmtId="93" formatCode="General"/>
    <numFmt numFmtId="94" formatCode="General"/>
    <numFmt numFmtId="95" formatCode="General"/>
    <numFmt numFmtId="96" formatCode="General"/>
    <numFmt numFmtId="97" formatCode="General"/>
    <numFmt numFmtId="98" formatCode="General"/>
    <numFmt numFmtId="99" formatCode="General"/>
    <numFmt numFmtId="100" formatCode="General"/>
    <numFmt numFmtId="101" formatCode="General"/>
    <numFmt numFmtId="102" formatCode="General"/>
    <numFmt numFmtId="103" formatCode="General"/>
    <numFmt numFmtId="104" formatCode="General"/>
    <numFmt numFmtId="105" formatCode="General"/>
    <numFmt numFmtId="106" formatCode="General"/>
    <numFmt numFmtId="107" formatCode="General"/>
    <numFmt numFmtId="108" formatCode="General"/>
    <numFmt numFmtId="109" formatCode="General"/>
    <numFmt numFmtId="110" formatCode="General"/>
    <numFmt numFmtId="111" formatCode="General"/>
    <numFmt numFmtId="112" formatCode="General"/>
    <numFmt numFmtId="113" formatCode="General"/>
    <numFmt numFmtId="114" formatCode="General"/>
    <numFmt numFmtId="115" formatCode="General"/>
    <numFmt numFmtId="116" formatCode="General"/>
    <numFmt numFmtId="117" formatCode="General"/>
    <numFmt numFmtId="118" formatCode="General"/>
    <numFmt numFmtId="119" formatCode="General"/>
    <numFmt numFmtId="120" formatCode="General"/>
    <numFmt numFmtId="121" formatCode="General"/>
    <numFmt numFmtId="122" formatCode="General"/>
    <numFmt numFmtId="123" formatCode="General"/>
    <numFmt numFmtId="124" formatCode="General"/>
    <numFmt numFmtId="125" formatCode="General"/>
    <numFmt numFmtId="126" formatCode="General"/>
    <numFmt numFmtId="127" formatCode="General"/>
    <numFmt numFmtId="128" formatCode="General"/>
    <numFmt numFmtId="129" formatCode="General"/>
    <numFmt numFmtId="130" formatCode="General"/>
    <numFmt numFmtId="131" formatCode="General"/>
    <numFmt numFmtId="132" formatCode="General"/>
    <numFmt numFmtId="133" formatCode="General"/>
    <numFmt numFmtId="134" formatCode="General"/>
    <numFmt numFmtId="135" formatCode="General"/>
    <numFmt numFmtId="136" formatCode="General"/>
    <numFmt numFmtId="137" formatCode="General"/>
    <numFmt numFmtId="138" formatCode="General"/>
    <numFmt numFmtId="139" formatCode="General"/>
    <numFmt numFmtId="140" formatCode="General"/>
    <numFmt numFmtId="141" formatCode="General"/>
    <numFmt numFmtId="142" formatCode="General"/>
    <numFmt numFmtId="143" formatCode="General"/>
    <numFmt numFmtId="144" formatCode="General"/>
    <numFmt numFmtId="145" formatCode="General"/>
    <numFmt numFmtId="146" formatCode="General"/>
    <numFmt numFmtId="147" formatCode="General"/>
    <numFmt numFmtId="148" formatCode="General"/>
    <numFmt numFmtId="149" formatCode="General"/>
    <numFmt numFmtId="150" formatCode="General"/>
    <numFmt numFmtId="151" formatCode="General"/>
    <numFmt numFmtId="152" formatCode="General"/>
    <numFmt numFmtId="153" formatCode="General"/>
    <numFmt numFmtId="154" formatCode="General"/>
    <numFmt numFmtId="155" formatCode="General"/>
    <numFmt numFmtId="156" formatCode="General"/>
    <numFmt numFmtId="157" formatCode="General"/>
    <numFmt numFmtId="158" formatCode="General"/>
    <numFmt numFmtId="159" formatCode="General"/>
    <numFmt numFmtId="160" formatCode="General"/>
    <numFmt numFmtId="161" formatCode="General"/>
    <numFmt numFmtId="162" formatCode="General"/>
    <numFmt numFmtId="163" formatCode="General"/>
    <numFmt numFmtId="164" formatCode="d\ mmmm\ yyyy"/>
    <numFmt numFmtId="165" formatCode="dd/mm/yy;@"/>
    <numFmt numFmtId="166" formatCode="0.0"/>
  </numFmts>
  <fonts count="47">
    <font>
      <sz val="11.0"/>
      <color rgb="ff000000"/>
      <name val="Calibri"/>
      <charset val="1"/>
    </font>
    <font>
      <sz val="11.0"/>
      <color rgb="ff000000"/>
      <name val="Arial"/>
      <charset val="1"/>
    </font>
    <font>
      <sz val="11.0"/>
      <color rgb="ff000000"/>
      <name val="Arial"/>
      <charset val="1"/>
    </font>
    <font>
      <sz val="11.0"/>
      <color rgb="ff000000"/>
      <name val="Arial"/>
      <charset val="1"/>
    </font>
    <font>
      <sz val="11.0"/>
      <color rgb="ff000000"/>
      <name val="Calibri"/>
      <charset val="1"/>
    </font>
    <font>
      <sz val="10.0"/>
      <color rgb="ff800080"/>
      <name val="Arial"/>
      <b/>
      <charset val="1"/>
    </font>
    <font>
      <sz val="11.0"/>
      <color rgb="ff000000"/>
      <name val="Calibri"/>
      <b/>
      <charset val="1"/>
    </font>
    <font>
      <sz val="10.0"/>
      <color rgb="ff000000"/>
      <name val="Arial"/>
      <b/>
      <charset val="1"/>
    </font>
    <font>
      <sz val="10.0"/>
      <color rgb="ff000000"/>
      <name val="Arial"/>
      <charset val="1"/>
    </font>
    <font>
      <sz val="9.0"/>
      <color rgb="ff000000"/>
      <name val="Arial"/>
      <charset val="1"/>
    </font>
    <font>
      <sz val="12.0"/>
      <color rgb="ff000000"/>
      <name val="Arial"/>
      <charset val="1"/>
    </font>
    <font>
      <sz val="11.0"/>
      <color rgb="ff000000"/>
      <name val="Arial"/>
      <b/>
      <charset val="1"/>
    </font>
    <font>
      <sz val="11.0"/>
      <color rgb="ff0000ff"/>
      <name val="Arial"/>
      <b/>
      <charset val="1"/>
    </font>
    <font>
      <sz val="10.0"/>
      <color rgb="ff0000ff"/>
      <name val="Arial"/>
      <charset val="1"/>
    </font>
    <font>
      <sz val="12.0"/>
      <color rgb="ff000000"/>
      <name val="Arial"/>
      <b/>
      <charset val="1"/>
    </font>
    <font>
      <sz val="11.0"/>
      <color rgb="ffbfbfbf"/>
      <name val="Calibri"/>
      <charset val="1"/>
    </font>
    <font>
      <sz val="10.0"/>
      <color rgb="ffbfbfbf"/>
      <name val="Arial"/>
      <charset val="1"/>
    </font>
    <font>
      <sz val="14.0"/>
      <color rgb="ff000000"/>
      <name val="Arial"/>
      <b/>
      <charset val="1"/>
    </font>
    <font>
      <sz val="14.0"/>
      <color rgb="ff000000"/>
      <name val="Arial"/>
      <charset val="1"/>
    </font>
    <font>
      <sz val="14.0"/>
      <color rgb="ff000000"/>
      <name val="Calibri"/>
      <charset val="1"/>
    </font>
    <font>
      <sz val="14.0"/>
      <color rgb="ff000000"/>
      <name val="Calibri"/>
      <b/>
      <charset val="1"/>
    </font>
    <font>
      <sz val="14.0"/>
      <color rgb="ff000000"/>
      <name val="Times New Roman"/>
      <b/>
      <charset val="1"/>
    </font>
    <font>
      <sz val="12.0"/>
      <color rgb="ff000000"/>
      <name val="Times New Roman"/>
      <b/>
      <charset val="1"/>
    </font>
    <font>
      <sz val="10.0"/>
      <color rgb="ffff0000"/>
      <name val="Arial"/>
      <charset val="1"/>
    </font>
    <font>
      <sz val="11.0"/>
      <color rgb="ffff0000"/>
      <name val="Arial"/>
      <b/>
      <charset val="1"/>
    </font>
    <font>
      <sz val="11.0"/>
      <color rgb="ffff0000"/>
      <name val="Arial"/>
      <b/>
      <u val="single"/>
      <charset val="1"/>
    </font>
    <font>
      <sz val="9.0"/>
      <color rgb="ff000000"/>
      <name val="Arial"/>
      <b/>
      <charset val="1"/>
    </font>
    <font>
      <sz val="12.0"/>
      <color rgb="ff000000"/>
      <name val="Calibri"/>
      <b/>
      <charset val="1"/>
    </font>
    <font>
      <sz val="14.0"/>
      <color rgb="ff1f497d"/>
      <name val="Calibri"/>
      <b/>
      <charset val="1"/>
    </font>
    <font>
      <sz val="14.0"/>
      <color rgb="ff1f497d"/>
      <name val="Arial"/>
      <b/>
      <charset val="1"/>
    </font>
    <font>
      <sz val="14.0"/>
      <color rgb="ff000000"/>
      <name val="Cambria"/>
      <b/>
      <u val="single"/>
      <charset val="1"/>
    </font>
    <font>
      <sz val="11.0"/>
      <color rgb="ffff0000"/>
      <name val="Calibri"/>
      <b/>
      <charset val="1"/>
    </font>
    <font>
      <sz val="10.0"/>
      <color rgb="ffff0000"/>
      <name val="Arial"/>
      <b/>
      <charset val="1"/>
    </font>
    <font>
      <sz val="10.0"/>
      <color rgb="ffccffcc"/>
      <name val="Arial"/>
      <b/>
      <charset val="1"/>
    </font>
    <font>
      <sz val="10.0"/>
      <color rgb="ffffffff"/>
      <name val="Arial"/>
      <b/>
      <charset val="1"/>
    </font>
    <font>
      <sz val="11.0"/>
      <color rgb="ff0000ff"/>
      <name val="Calibri"/>
      <u val="single"/>
      <charset val="1"/>
    </font>
    <font>
      <sz val="16.0"/>
      <color rgb="ff000000"/>
      <name val="Cambria"/>
      <b/>
      <charset val="1"/>
    </font>
    <font>
      <sz val="11.0"/>
      <color rgb="ff000000"/>
      <name val="Cambria"/>
      <charset val="1"/>
    </font>
    <font>
      <sz val="14.0"/>
      <color rgb="ff000000"/>
      <name val="Cambria"/>
      <b/>
      <charset val="1"/>
    </font>
    <font>
      <sz val="12.0"/>
      <color rgb="ff000000"/>
      <name val="Calibri"/>
      <charset val="1"/>
    </font>
    <font>
      <sz val="11.0"/>
      <color rgb="ff000000"/>
      <name val="Cambria"/>
      <b/>
      <charset val="1"/>
    </font>
    <font>
      <sz val="1.0"/>
      <color rgb="ff000000"/>
      <name val="Calibri"/>
      <charset val="1"/>
    </font>
    <font>
      <sz val="11.0"/>
      <color rgb="ff000000"/>
      <name val="Calibri"/>
      <b/>
      <u val="single"/>
      <charset val="1"/>
    </font>
    <font>
      <sz val="12.0"/>
      <color rgb="ff0000ff"/>
      <name val="Calibri"/>
      <u val="single"/>
      <charset val="1"/>
    </font>
    <font>
      <sz val="10.0"/>
      <color rgb="ff000000"/>
      <name val="Calibri"/>
      <b/>
      <charset val="1"/>
    </font>
    <font>
      <sz val="10.0"/>
      <color rgb="ff000000"/>
      <name val="Calibri"/>
      <charset val="1"/>
    </font>
    <font>
      <sz val="11.0"/>
      <color rgb="ff000000"/>
      <name val="Arial"/>
      <charset val="1"/>
    </font>
  </fonts>
  <fills count="18">
    <fill>
      <patternFill patternType="none"/>
    </fill>
    <fill>
      <patternFill patternType="gray125"/>
    </fill>
    <fill>
      <patternFill patternType="solid">
        <fgColor rgb="ffffff99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eeece1"/>
        <bgColor rgb="ff000000"/>
      </patternFill>
    </fill>
    <fill>
      <patternFill patternType="solid">
        <fgColor rgb="ff99ffcc"/>
        <bgColor rgb="ff000000"/>
      </patternFill>
    </fill>
    <fill>
      <patternFill patternType="solid">
        <fgColor rgb="ffccecff"/>
        <bgColor rgb="ff000000"/>
      </patternFill>
    </fill>
    <fill>
      <patternFill patternType="solid">
        <fgColor rgb="ffffccc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dbe5f1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cc00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00b05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ff00"/>
        <bgColor rgb="ffffff00"/>
      </patternFill>
    </fill>
    <fill>
      <patternFill patternType="solid">
        <fgColor rgb="ffffff70"/>
        <bgColor rgb="ffffff70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65">
    <xf numFmtId="0" fontId="0" fillId="0" borderId="0" xfId="0"/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/>
    <xf numFmtId="0" fontId="1" fillId="0" borderId="0" xfId="0" applyFont="1" applyFill="1" applyBorder="1" applyAlignment="1">
      <alignment horizontal="general" vertical="bottom"/>
    </xf>
    <xf numFmtId="0" fontId="1" fillId="0" borderId="0" xfId="0" applyFont="1" applyFill="1" applyBorder="1" applyAlignment="1">
      <alignment horizontal="general" vertical="bottom"/>
    </xf>
    <xf numFmtId="0" fontId="1" fillId="0" borderId="0" xfId="0" applyFont="1" applyFill="1" applyBorder="1" applyAlignment="1">
      <alignment horizontal="general" vertical="bottom"/>
    </xf>
    <xf numFmtId="0" fontId="1" fillId="0" borderId="0" xfId="0" applyFont="1" applyFill="1" applyBorder="1" applyAlignment="1">
      <alignment horizontal="general" vertical="bottom"/>
    </xf>
    <xf numFmtId="0" fontId="1" fillId="0" borderId="0" xfId="0" applyFont="1" applyFill="1" applyBorder="1" applyAlignment="1">
      <alignment horizontal="general" vertical="bottom"/>
    </xf>
    <xf numFmtId="0" fontId="0" fillId="0" borderId="0" xfId="0" applyNumberFormat="1" applyFont="1" applyFill="1" applyBorder="1" applyAlignment="1">
      <alignment horizontal="general" vertical="bottom"/>
    </xf>
    <xf numFmtId="0" fontId="5" fillId="0" borderId="0" xfId="0" applyNumberFormat="1" applyFont="1" applyFill="1" applyBorder="1" applyAlignment="1">
      <alignment horizontal="general" vertical="bottom"/>
    </xf>
    <xf numFmtId="0" fontId="5" fillId="0" borderId="0" xfId="0" applyNumberFormat="1" applyFont="1" applyFill="1" applyBorder="1" applyAlignment="1">
      <alignment horizontal="right" vertical="bottom"/>
    </xf>
    <xf numFmtId="0" fontId="0" fillId="0" borderId="0" xfId="0" applyNumberFormat="1" applyFont="1" applyFill="1" applyBorder="1" applyAlignment="1">
      <alignment horizontal="left" vertical="bottom"/>
    </xf>
    <xf numFmtId="0" fontId="0" fillId="0" borderId="0" xfId="0" applyNumberFormat="1" applyFont="1" applyFill="1" applyBorder="1" applyAlignment="1">
      <alignment horizontal="right" vertical="bottom"/>
    </xf>
    <xf numFmtId="0" fontId="6" fillId="0" borderId="0" xfId="0" applyNumberFormat="1" applyFont="1" applyFill="1" applyBorder="1" applyAlignment="1">
      <alignment horizontal="general" vertical="bottom"/>
    </xf>
    <xf numFmtId="49" fontId="7" fillId="0" borderId="0" xfId="0" applyNumberFormat="1" applyFont="1" applyFill="1" applyBorder="1" applyAlignment="1">
      <alignment horizontal="general" vertical="bottom"/>
    </xf>
    <xf numFmtId="49" fontId="8" fillId="0" borderId="0" xfId="0" applyNumberFormat="1" applyFont="1" applyFill="1" applyBorder="1" applyAlignment="1">
      <alignment horizontal="right" vertical="bottom"/>
    </xf>
    <xf numFmtId="0" fontId="9" fillId="0" borderId="0" xfId="0" applyNumberFormat="1" applyFont="1" applyFill="1" applyBorder="1" applyAlignment="1">
      <alignment horizontal="general" vertical="bottom"/>
    </xf>
    <xf numFmtId="0" fontId="8" fillId="0" borderId="1" xfId="0" applyNumberFormat="1" applyFont="1" applyFill="1" applyBorder="1" applyAlignment="1">
      <alignment horizontal="left" vertical="bottom"/>
    </xf>
    <xf numFmtId="49" fontId="8" fillId="0" borderId="0" xfId="0" applyNumberFormat="1" applyFont="1" applyFill="1" applyBorder="1" applyAlignment="1">
      <alignment horizontal="general" vertical="bottom"/>
    </xf>
    <xf numFmtId="0" fontId="9" fillId="0" borderId="0" xfId="0" applyNumberFormat="1" applyFont="1" applyFill="1" applyBorder="1" applyAlignment="1">
      <alignment horizontal="left" vertical="bottom"/>
    </xf>
    <xf numFmtId="49" fontId="7" fillId="0" borderId="0" xfId="0" applyNumberFormat="1" applyFont="1" applyFill="1" applyBorder="1" applyAlignment="1">
      <alignment horizontal="left" vertical="bottom"/>
    </xf>
    <xf numFmtId="0" fontId="8" fillId="0" borderId="0" xfId="0" applyNumberFormat="1" applyFont="1" applyFill="1" applyBorder="1" applyAlignment="1">
      <alignment horizontal="right" vertical="bottom"/>
    </xf>
    <xf numFmtId="0" fontId="9" fillId="0" borderId="1" xfId="0" applyNumberFormat="1" applyFont="1" applyFill="1" applyBorder="1" applyAlignment="1">
      <alignment horizontal="general" vertical="bottom"/>
    </xf>
    <xf numFmtId="0" fontId="9" fillId="2" borderId="0" xfId="0" applyNumberFormat="1" applyFont="1" applyFill="1" applyBorder="1" applyAlignment="1" applyProtection="1">
      <alignment horizontal="left" vertical="bottom"/>
      <protection locked="0"/>
    </xf>
    <xf numFmtId="0" fontId="8" fillId="0" borderId="1" xfId="0" applyNumberFormat="1" applyFont="1" applyFill="1" applyBorder="1" applyAlignment="1">
      <alignment horizontal="general" vertical="bottom"/>
    </xf>
    <xf numFmtId="49" fontId="8" fillId="2" borderId="1" xfId="0" applyNumberFormat="1" applyFont="1" applyFill="1" applyBorder="1" applyAlignment="1" applyProtection="1">
      <alignment horizontal="right" vertical="bottom"/>
      <protection locked="0"/>
    </xf>
    <xf numFmtId="0" fontId="8" fillId="0" borderId="0" xfId="0" applyNumberFormat="1" applyFont="1" applyFill="1" applyBorder="1" applyAlignment="1">
      <alignment horizontal="general" vertical="bottom"/>
    </xf>
    <xf numFmtId="0" fontId="7" fillId="0" borderId="0" xfId="0" applyNumberFormat="1" applyFont="1" applyFill="1" applyBorder="1" applyAlignment="1">
      <alignment horizontal="general" vertical="bottom"/>
    </xf>
    <xf numFmtId="0" fontId="7" fillId="0" borderId="0" xfId="0" applyNumberFormat="1" applyFont="1" applyFill="1" applyBorder="1" applyAlignment="1">
      <alignment horizontal="left" vertical="bottom"/>
    </xf>
    <xf numFmtId="0" fontId="1" fillId="0" borderId="1" xfId="0" applyNumberFormat="1" applyFont="1" applyFill="1" applyBorder="1" applyAlignment="1">
      <alignment horizontal="general" vertical="bottom"/>
    </xf>
    <xf numFmtId="0" fontId="1" fillId="0" borderId="0" xfId="0" applyNumberFormat="1" applyFont="1" applyFill="1" applyBorder="1" applyAlignment="1">
      <alignment horizontal="right" vertical="bottom"/>
    </xf>
    <xf numFmtId="0" fontId="8" fillId="0" borderId="0" xfId="0" applyNumberFormat="1" applyFont="1" applyFill="1" applyBorder="1" applyAlignment="1">
      <alignment horizontal="general" vertical="justify" wrapText="1"/>
    </xf>
    <xf numFmtId="0" fontId="7" fillId="3" borderId="0" xfId="0" applyNumberFormat="1" applyFont="1" applyFill="1" applyBorder="1" applyAlignment="1">
      <alignment horizontal="general" vertical="bottom"/>
    </xf>
    <xf numFmtId="0" fontId="0" fillId="3" borderId="0" xfId="0" applyNumberFormat="1" applyFont="1" applyFill="1" applyBorder="1" applyAlignment="1">
      <alignment horizontal="general" vertical="bottom"/>
    </xf>
    <xf numFmtId="0" fontId="10" fillId="0" borderId="0" xfId="0" applyNumberFormat="1" applyFont="1" applyFill="1" applyBorder="1" applyAlignment="1">
      <alignment horizontal="general" vertical="bottom"/>
    </xf>
    <xf numFmtId="0" fontId="10" fillId="0" borderId="0" xfId="0" applyNumberFormat="1" applyFont="1" applyFill="1" applyBorder="1" applyAlignment="1">
      <alignment horizontal="center" vertical="top" wrapText="1"/>
    </xf>
    <xf numFmtId="0" fontId="11" fillId="0" borderId="0" xfId="0" applyNumberFormat="1" applyFont="1" applyFill="1" applyBorder="1" applyAlignment="1">
      <alignment horizontal="general" vertical="bottom"/>
    </xf>
    <xf numFmtId="0" fontId="12" fillId="0" borderId="0" xfId="0" applyNumberFormat="1" applyFont="1" applyFill="1" applyBorder="1" applyAlignment="1">
      <alignment horizontal="general" vertical="bottom"/>
    </xf>
    <xf numFmtId="0" fontId="13" fillId="0" borderId="0" xfId="0" applyNumberFormat="1" applyFont="1" applyFill="1" applyBorder="1" applyAlignment="1">
      <alignment horizontal="general" vertical="bottom"/>
    </xf>
    <xf numFmtId="0" fontId="14" fillId="0" borderId="0" xfId="0" applyNumberFormat="1" applyFont="1" applyFill="1" applyBorder="1" applyAlignment="1">
      <alignment horizontal="right" vertical="bottom"/>
    </xf>
    <xf numFmtId="0" fontId="9" fillId="0" borderId="2" xfId="0" applyNumberFormat="1" applyFont="1" applyFill="1" applyBorder="1" applyAlignment="1">
      <alignment horizontal="center" vertical="bottom"/>
    </xf>
    <xf numFmtId="0" fontId="15" fillId="0" borderId="0" xfId="0" applyNumberFormat="1" applyFont="1" applyFill="1" applyBorder="1" applyAlignment="1">
      <alignment horizontal="general" vertical="bottom"/>
    </xf>
    <xf numFmtId="2" fontId="16" fillId="0" borderId="0" xfId="0" applyNumberFormat="1" applyFont="1" applyFill="1" applyBorder="1" applyAlignment="1">
      <alignment horizontal="general" vertical="bottom"/>
    </xf>
    <xf numFmtId="0" fontId="16" fillId="0" borderId="0" xfId="0" applyNumberFormat="1" applyFont="1" applyFill="1" applyBorder="1" applyAlignment="1">
      <alignment horizontal="general" vertical="bottom"/>
    </xf>
    <xf numFmtId="0" fontId="17" fillId="0" borderId="0" xfId="0" applyNumberFormat="1" applyFont="1" applyFill="1" applyBorder="1" applyAlignment="1">
      <alignment horizontal="general" vertical="bottom"/>
    </xf>
    <xf numFmtId="0" fontId="18" fillId="0" borderId="0" xfId="0" applyNumberFormat="1" applyFont="1" applyFill="1" applyBorder="1" applyAlignment="1">
      <alignment horizontal="general" vertical="bottom"/>
    </xf>
    <xf numFmtId="0" fontId="19" fillId="0" borderId="0" xfId="0" applyNumberFormat="1" applyFont="1" applyFill="1" applyBorder="1" applyAlignment="1">
      <alignment horizontal="general" vertical="bottom"/>
    </xf>
    <xf numFmtId="0" fontId="20" fillId="0" borderId="0" xfId="0" applyNumberFormat="1" applyFont="1" applyFill="1" applyBorder="1" applyAlignment="1">
      <alignment horizontal="general" vertical="bottom"/>
    </xf>
    <xf numFmtId="49" fontId="8" fillId="0" borderId="0" xfId="0" applyNumberFormat="1" applyFont="1" applyFill="1" applyBorder="1" applyAlignment="1">
      <alignment horizontal="left" vertical="bottom"/>
    </xf>
    <xf numFmtId="49" fontId="8" fillId="0" borderId="1" xfId="0" applyNumberFormat="1" applyFont="1" applyFill="1" applyBorder="1" applyAlignment="1">
      <alignment horizontal="left" vertical="bottom"/>
    </xf>
    <xf numFmtId="0" fontId="0" fillId="0" borderId="3" xfId="0" applyNumberFormat="1" applyFont="1" applyFill="1" applyBorder="1" applyAlignment="1">
      <alignment horizontal="general" vertical="bottom"/>
    </xf>
    <xf numFmtId="0" fontId="21" fillId="0" borderId="4" xfId="0" applyNumberFormat="1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>
      <alignment horizontal="general" vertical="bottom"/>
    </xf>
    <xf numFmtId="0" fontId="0" fillId="0" borderId="6" xfId="0" applyNumberFormat="1" applyFont="1" applyFill="1" applyBorder="1" applyAlignment="1">
      <alignment horizontal="general" vertical="bottom"/>
    </xf>
    <xf numFmtId="0" fontId="22" fillId="0" borderId="7" xfId="0" applyNumberFormat="1" applyFont="1" applyFill="1" applyBorder="1" applyAlignment="1">
      <alignment horizontal="center" vertical="center"/>
    </xf>
    <xf numFmtId="0" fontId="21" fillId="0" borderId="4" xfId="0" applyNumberFormat="1" applyFont="1" applyFill="1" applyBorder="1" applyAlignment="1">
      <alignment horizontal="general" vertical="bottom"/>
    </xf>
    <xf numFmtId="0" fontId="21" fillId="0" borderId="7" xfId="0" applyNumberFormat="1" applyFont="1" applyFill="1" applyBorder="1" applyAlignment="1">
      <alignment horizontal="center" vertical="bottom"/>
    </xf>
    <xf numFmtId="0" fontId="21" fillId="0" borderId="5" xfId="0" applyNumberFormat="1" applyFont="1" applyFill="1" applyBorder="1" applyAlignment="1">
      <alignment horizontal="center" vertical="bottom"/>
    </xf>
    <xf numFmtId="0" fontId="21" fillId="0" borderId="8" xfId="0" applyNumberFormat="1" applyFont="1" applyFill="1" applyBorder="1" applyAlignment="1">
      <alignment horizontal="general" vertical="bottom"/>
    </xf>
    <xf numFmtId="0" fontId="0" fillId="0" borderId="9" xfId="0" applyNumberFormat="1" applyFont="1" applyFill="1" applyBorder="1" applyAlignment="1">
      <alignment horizontal="general" vertical="bottom"/>
    </xf>
    <xf numFmtId="0" fontId="0" fillId="0" borderId="10" xfId="0" applyNumberFormat="1" applyFont="1" applyFill="1" applyBorder="1" applyAlignment="1">
      <alignment horizontal="general" vertical="bottom"/>
    </xf>
    <xf numFmtId="0" fontId="21" fillId="0" borderId="11" xfId="0" applyNumberFormat="1" applyFont="1" applyFill="1" applyBorder="1" applyAlignment="1">
      <alignment horizontal="center" vertical="bottom"/>
    </xf>
    <xf numFmtId="0" fontId="21" fillId="0" borderId="12" xfId="0" applyNumberFormat="1" applyFont="1" applyFill="1" applyBorder="1" applyAlignment="1">
      <alignment horizontal="general" vertical="bottom"/>
    </xf>
    <xf numFmtId="0" fontId="0" fillId="0" borderId="13" xfId="0" applyNumberFormat="1" applyFont="1" applyFill="1" applyBorder="1" applyAlignment="1">
      <alignment horizontal="general" vertical="bottom"/>
    </xf>
    <xf numFmtId="0" fontId="21" fillId="0" borderId="14" xfId="0" applyNumberFormat="1" applyFont="1" applyFill="1" applyBorder="1" applyAlignment="1">
      <alignment horizontal="center" vertical="bottom"/>
    </xf>
    <xf numFmtId="0" fontId="21" fillId="0" borderId="15" xfId="0" applyNumberFormat="1" applyFont="1" applyFill="1" applyBorder="1" applyAlignment="1">
      <alignment horizontal="general" vertical="bottom"/>
    </xf>
    <xf numFmtId="0" fontId="0" fillId="0" borderId="16" xfId="0" applyNumberFormat="1" applyFont="1" applyFill="1" applyBorder="1" applyAlignment="1">
      <alignment horizontal="general" vertical="bottom"/>
    </xf>
    <xf numFmtId="0" fontId="0" fillId="0" borderId="17" xfId="0" applyNumberFormat="1" applyFont="1" applyFill="1" applyBorder="1" applyAlignment="1">
      <alignment horizontal="general" vertical="bottom"/>
    </xf>
    <xf numFmtId="0" fontId="21" fillId="0" borderId="0" xfId="0" applyNumberFormat="1" applyFont="1" applyFill="1" applyBorder="1" applyAlignment="1">
      <alignment horizontal="general" vertical="bottom"/>
    </xf>
    <xf numFmtId="2" fontId="22" fillId="0" borderId="7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left" vertical="bottom"/>
    </xf>
    <xf numFmtId="0" fontId="7" fillId="0" borderId="1" xfId="0" applyNumberFormat="1" applyFont="1" applyFill="1" applyBorder="1" applyAlignment="1">
      <alignment horizontal="left" vertical="bottom"/>
    </xf>
    <xf numFmtId="49" fontId="7" fillId="0" borderId="1" xfId="0" applyNumberFormat="1" applyFont="1" applyFill="1" applyBorder="1" applyAlignment="1">
      <alignment horizontal="left" vertical="bottom"/>
    </xf>
    <xf numFmtId="0" fontId="23" fillId="0" borderId="0" xfId="0" applyNumberFormat="1" applyFont="1" applyFill="1" applyBorder="1" applyAlignment="1">
      <alignment horizontal="general" vertical="bottom"/>
    </xf>
    <xf numFmtId="0" fontId="24" fillId="0" borderId="0" xfId="0" applyNumberFormat="1" applyFont="1" applyFill="1" applyBorder="1" applyAlignment="1">
      <alignment horizontal="general" vertical="bottom"/>
    </xf>
    <xf numFmtId="0" fontId="25" fillId="0" borderId="0" xfId="0" applyNumberFormat="1" applyFont="1" applyFill="1" applyBorder="1" applyAlignment="1">
      <alignment horizontal="general" vertical="bottom"/>
    </xf>
    <xf numFmtId="0" fontId="0" fillId="0" borderId="0" xfId="0" applyNumberFormat="1" applyFont="1" applyFill="1" applyBorder="1" applyAlignment="1">
      <alignment horizontal="center" vertical="bottom"/>
    </xf>
    <xf numFmtId="0" fontId="26" fillId="0" borderId="0" xfId="0" applyNumberFormat="1" applyFont="1" applyFill="1" applyBorder="1" applyAlignment="1">
      <alignment horizontal="left" vertical="bottom"/>
    </xf>
    <xf numFmtId="166" fontId="8" fillId="4" borderId="1" xfId="0" applyNumberFormat="1" applyFont="1" applyFill="1" applyBorder="1" applyAlignment="1" applyProtection="1">
      <alignment horizontal="general" vertical="bottom"/>
      <protection locked="0"/>
    </xf>
    <xf numFmtId="166" fontId="8" fillId="2" borderId="1" xfId="0" applyNumberFormat="1" applyFont="1" applyFill="1" applyBorder="1" applyAlignment="1" applyProtection="1">
      <alignment horizontal="right" vertical="bottom"/>
      <protection locked="0"/>
    </xf>
    <xf numFmtId="2" fontId="8" fillId="2" borderId="1" xfId="0" applyNumberFormat="1" applyFont="1" applyFill="1" applyBorder="1" applyAlignment="1" applyProtection="1">
      <alignment horizontal="right" vertical="bottom"/>
      <protection locked="0"/>
    </xf>
    <xf numFmtId="0" fontId="11" fillId="0" borderId="0" xfId="0" applyNumberFormat="1" applyFont="1" applyFill="1" applyBorder="1" applyAlignment="1">
      <alignment horizontal="left" vertical="bottom"/>
    </xf>
    <xf numFmtId="49" fontId="11" fillId="0" borderId="0" xfId="0" applyNumberFormat="1" applyFont="1" applyFill="1" applyBorder="1" applyAlignment="1">
      <alignment horizontal="general" vertical="bottom"/>
    </xf>
    <xf numFmtId="49" fontId="11" fillId="0" borderId="0" xfId="0" applyNumberFormat="1" applyFont="1" applyFill="1" applyBorder="1" applyAlignment="1">
      <alignment horizontal="left" vertical="bottom"/>
    </xf>
    <xf numFmtId="0" fontId="6" fillId="0" borderId="1" xfId="0" applyNumberFormat="1" applyFont="1" applyFill="1" applyBorder="1" applyAlignment="1">
      <alignment horizontal="left" vertical="bottom"/>
    </xf>
    <xf numFmtId="49" fontId="0" fillId="0" borderId="0" xfId="0" applyNumberFormat="1" applyFont="1" applyFill="1" applyBorder="1" applyAlignment="1">
      <alignment horizontal="general" vertical="bottom"/>
    </xf>
    <xf numFmtId="0" fontId="0" fillId="0" borderId="1" xfId="0" applyNumberFormat="1" applyFont="1" applyFill="1" applyBorder="1" applyAlignment="1">
      <alignment horizontal="left" vertical="bottom"/>
    </xf>
    <xf numFmtId="49" fontId="7" fillId="0" borderId="0" xfId="0" applyNumberFormat="1" applyFont="1" applyFill="1" applyBorder="1" applyAlignment="1">
      <alignment horizontal="right" vertical="bottom"/>
    </xf>
    <xf numFmtId="49" fontId="17" fillId="0" borderId="0" xfId="0" applyNumberFormat="1" applyFont="1" applyFill="1" applyBorder="1" applyAlignment="1">
      <alignment horizontal="general" vertical="bottom"/>
    </xf>
    <xf numFmtId="49" fontId="9" fillId="0" borderId="0" xfId="0" applyNumberFormat="1" applyFont="1" applyFill="1" applyBorder="1" applyAlignment="1">
      <alignment horizontal="general" vertical="bottom"/>
    </xf>
    <xf numFmtId="0" fontId="9" fillId="0" borderId="0" xfId="0" applyNumberFormat="1" applyFont="1" applyFill="1" applyBorder="1" applyAlignment="1">
      <alignment horizontal="right" vertical="bottom"/>
    </xf>
    <xf numFmtId="0" fontId="26" fillId="0" borderId="0" xfId="0" applyNumberFormat="1" applyFont="1" applyFill="1" applyBorder="1" applyAlignment="1">
      <alignment horizontal="general" vertical="bottom"/>
    </xf>
    <xf numFmtId="49" fontId="7" fillId="0" borderId="1" xfId="0" applyNumberFormat="1" applyFont="1" applyFill="1" applyBorder="1" applyAlignment="1">
      <alignment horizontal="general" vertical="bottom"/>
    </xf>
    <xf numFmtId="0" fontId="11" fillId="0" borderId="1" xfId="0" applyNumberFormat="1" applyFont="1" applyFill="1" applyBorder="1" applyAlignment="1">
      <alignment horizontal="general" vertical="bottom"/>
    </xf>
    <xf numFmtId="49" fontId="1" fillId="0" borderId="1" xfId="0" applyNumberFormat="1" applyFont="1" applyFill="1" applyBorder="1" applyAlignment="1">
      <alignment horizontal="right" vertical="bottom"/>
    </xf>
    <xf numFmtId="0" fontId="6" fillId="0" borderId="1" xfId="0" applyNumberFormat="1" applyFont="1" applyFill="1" applyBorder="1" applyAlignment="1">
      <alignment horizontal="general" vertical="bottom"/>
    </xf>
    <xf numFmtId="49" fontId="0" fillId="0" borderId="1" xfId="0" applyNumberFormat="1" applyFont="1" applyFill="1" applyBorder="1" applyAlignment="1">
      <alignment horizontal="general" vertical="bottom"/>
    </xf>
    <xf numFmtId="49" fontId="7" fillId="0" borderId="1" xfId="0" applyNumberFormat="1" applyFont="1" applyFill="1" applyBorder="1" applyAlignment="1">
      <alignment horizontal="center" vertical="bottom"/>
    </xf>
    <xf numFmtId="49" fontId="9" fillId="0" borderId="0" xfId="0" applyNumberFormat="1" applyFont="1" applyFill="1" applyBorder="1" applyAlignment="1">
      <alignment horizontal="center" vertical="bottom"/>
    </xf>
    <xf numFmtId="49" fontId="9" fillId="2" borderId="0" xfId="0" applyNumberFormat="1" applyFont="1" applyFill="1" applyBorder="1" applyAlignment="1" applyProtection="1">
      <alignment horizontal="left" vertical="bottom"/>
      <protection locked="0"/>
    </xf>
    <xf numFmtId="49" fontId="26" fillId="0" borderId="0" xfId="0" applyNumberFormat="1" applyFont="1" applyFill="1" applyBorder="1" applyAlignment="1">
      <alignment horizontal="left" vertical="bottom"/>
    </xf>
    <xf numFmtId="49" fontId="9" fillId="0" borderId="0" xfId="0" applyNumberFormat="1" applyFont="1" applyFill="1" applyBorder="1" applyAlignment="1">
      <alignment horizontal="left" vertical="bottom"/>
    </xf>
    <xf numFmtId="2" fontId="8" fillId="0" borderId="0" xfId="0" applyNumberFormat="1" applyFont="1" applyFill="1" applyBorder="1" applyAlignment="1">
      <alignment horizontal="right" vertical="bottom"/>
    </xf>
    <xf numFmtId="2" fontId="1" fillId="0" borderId="0" xfId="0" applyNumberFormat="1" applyFont="1" applyFill="1" applyBorder="1" applyAlignment="1">
      <alignment horizontal="right" vertical="bottom"/>
    </xf>
    <xf numFmtId="2" fontId="0" fillId="0" borderId="0" xfId="0" applyNumberFormat="1" applyFont="1" applyFill="1" applyBorder="1" applyAlignment="1">
      <alignment horizontal="general" vertical="bottom"/>
    </xf>
    <xf numFmtId="166" fontId="8" fillId="0" borderId="0" xfId="0" applyNumberFormat="1" applyFont="1" applyFill="1" applyBorder="1" applyAlignment="1">
      <alignment horizontal="right" vertical="bottom"/>
    </xf>
    <xf numFmtId="166" fontId="9" fillId="0" borderId="0" xfId="0" applyNumberFormat="1" applyFont="1" applyFill="1" applyBorder="1" applyAlignment="1">
      <alignment horizontal="center" vertical="bottom"/>
    </xf>
    <xf numFmtId="49" fontId="1" fillId="0" borderId="0" xfId="0" applyNumberFormat="1" applyFont="1" applyFill="1" applyBorder="1" applyAlignment="1">
      <alignment horizontal="center" vertical="bottom"/>
    </xf>
    <xf numFmtId="0" fontId="9" fillId="0" borderId="0" xfId="0" applyNumberFormat="1" applyFont="1" applyFill="1" applyBorder="1" applyAlignment="1">
      <alignment horizontal="center" vertical="bottom"/>
    </xf>
    <xf numFmtId="166" fontId="9" fillId="0" borderId="0" xfId="0" applyNumberFormat="1" applyFont="1" applyFill="1" applyBorder="1" applyAlignment="1">
      <alignment horizontal="right" vertical="bottom"/>
    </xf>
    <xf numFmtId="166" fontId="9" fillId="0" borderId="0" xfId="0" applyNumberFormat="1" applyFont="1" applyFill="1" applyBorder="1" applyAlignment="1">
      <alignment horizontal="general" vertical="bottom"/>
    </xf>
    <xf numFmtId="2" fontId="9" fillId="0" borderId="0" xfId="0" applyNumberFormat="1" applyFont="1" applyFill="1" applyBorder="1" applyAlignment="1">
      <alignment horizontal="general" vertical="bottom"/>
    </xf>
    <xf numFmtId="0" fontId="7" fillId="0" borderId="0" xfId="0" applyNumberFormat="1" applyFont="1" applyFill="1" applyBorder="1" applyAlignment="1">
      <alignment horizontal="center" vertical="bottom"/>
    </xf>
    <xf numFmtId="0" fontId="26" fillId="0" borderId="0" xfId="0" applyNumberFormat="1" applyFont="1" applyFill="1" applyBorder="1" applyAlignment="1">
      <alignment horizontal="center" vertical="bottom"/>
    </xf>
    <xf numFmtId="166" fontId="0" fillId="0" borderId="0" xfId="0" applyNumberFormat="1" applyFont="1" applyFill="1" applyBorder="1" applyAlignment="1">
      <alignment horizontal="general" vertical="bottom"/>
    </xf>
    <xf numFmtId="0" fontId="0" fillId="5" borderId="0" xfId="0" applyNumberFormat="1" applyFont="1" applyFill="1" applyBorder="1" applyAlignment="1">
      <alignment horizontal="general" vertical="bottom"/>
    </xf>
    <xf numFmtId="0" fontId="0" fillId="5" borderId="0" xfId="0" applyNumberFormat="1" applyFont="1" applyFill="1" applyBorder="1" applyAlignment="1">
      <alignment horizontal="right" vertical="bottom"/>
    </xf>
    <xf numFmtId="0" fontId="0" fillId="2" borderId="0" xfId="0" applyNumberFormat="1" applyFont="1" applyFill="1" applyBorder="1" applyAlignment="1">
      <alignment horizontal="right" vertical="bottom"/>
    </xf>
    <xf numFmtId="0" fontId="27" fillId="0" borderId="0" xfId="0" applyNumberFormat="1" applyFont="1" applyFill="1" applyBorder="1" applyAlignment="1">
      <alignment horizontal="center" vertical="bottom"/>
    </xf>
    <xf numFmtId="0" fontId="14" fillId="6" borderId="0" xfId="0" applyNumberFormat="1" applyFont="1" applyFill="1" applyBorder="1" applyAlignment="1">
      <alignment horizontal="center" vertical="bottom"/>
    </xf>
    <xf numFmtId="0" fontId="14" fillId="5" borderId="0" xfId="0" applyNumberFormat="1" applyFont="1" applyFill="1" applyBorder="1" applyAlignment="1">
      <alignment horizontal="center" vertical="bottom"/>
    </xf>
    <xf numFmtId="0" fontId="14" fillId="2" borderId="0" xfId="0" applyNumberFormat="1" applyFont="1" applyFill="1" applyBorder="1" applyAlignment="1">
      <alignment horizontal="center" vertical="bottom"/>
    </xf>
    <xf numFmtId="0" fontId="14" fillId="7" borderId="0" xfId="0" applyNumberFormat="1" applyFont="1" applyFill="1" applyBorder="1" applyAlignment="1">
      <alignment horizontal="center" vertical="bottom"/>
    </xf>
    <xf numFmtId="0" fontId="14" fillId="8" borderId="0" xfId="0" applyNumberFormat="1" applyFont="1" applyFill="1" applyBorder="1" applyAlignment="1">
      <alignment horizontal="center" vertical="bottom"/>
    </xf>
    <xf numFmtId="0" fontId="20" fillId="0" borderId="18" xfId="0" applyNumberFormat="1" applyFont="1" applyFill="1" applyBorder="1" applyAlignment="1">
      <alignment horizontal="center" vertical="bottom"/>
    </xf>
    <xf numFmtId="0" fontId="0" fillId="0" borderId="18" xfId="0" applyNumberFormat="1" applyFont="1" applyFill="1" applyBorder="1" applyAlignment="1">
      <alignment horizontal="center" vertical="bottom"/>
    </xf>
    <xf numFmtId="164" fontId="0" fillId="0" borderId="18" xfId="0" applyNumberFormat="1" applyFont="1" applyFill="1" applyBorder="1" applyAlignment="1">
      <alignment horizontal="center" vertical="bottom"/>
    </xf>
    <xf numFmtId="0" fontId="28" fillId="0" borderId="18" xfId="0" applyNumberFormat="1" applyFont="1" applyFill="1" applyBorder="1" applyAlignment="1">
      <alignment horizontal="center" vertical="bottom"/>
    </xf>
    <xf numFmtId="0" fontId="29" fillId="0" borderId="18" xfId="0" applyNumberFormat="1" applyFont="1" applyFill="1" applyBorder="1" applyAlignment="1">
      <alignment horizontal="center" vertical="bottom"/>
    </xf>
    <xf numFmtId="0" fontId="5" fillId="0" borderId="18" xfId="0" applyNumberFormat="1" applyFont="1" applyFill="1" applyBorder="1" applyAlignment="1">
      <alignment horizontal="center" vertical="bottom"/>
    </xf>
    <xf numFmtId="0" fontId="0" fillId="6" borderId="18" xfId="0" applyNumberFormat="1" applyFont="1" applyFill="1" applyBorder="1" applyAlignment="1" applyProtection="1">
      <alignment horizontal="center" vertical="bottom"/>
      <protection locked="0"/>
    </xf>
    <xf numFmtId="0" fontId="5" fillId="6" borderId="18" xfId="0" applyNumberFormat="1" applyFont="1" applyFill="1" applyBorder="1" applyAlignment="1">
      <alignment horizontal="center" vertical="bottom"/>
    </xf>
    <xf numFmtId="0" fontId="0" fillId="5" borderId="18" xfId="0" applyNumberFormat="1" applyFont="1" applyFill="1" applyBorder="1" applyAlignment="1" applyProtection="1">
      <alignment horizontal="center" vertical="bottom"/>
      <protection locked="0"/>
    </xf>
    <xf numFmtId="0" fontId="5" fillId="5" borderId="18" xfId="0" applyNumberFormat="1" applyFont="1" applyFill="1" applyBorder="1" applyAlignment="1">
      <alignment horizontal="center" vertical="bottom"/>
    </xf>
    <xf numFmtId="0" fontId="0" fillId="5" borderId="18" xfId="0" applyNumberFormat="1" applyFont="1" applyFill="1" applyBorder="1" applyAlignment="1">
      <alignment horizontal="center" vertical="bottom"/>
    </xf>
    <xf numFmtId="0" fontId="0" fillId="2" borderId="18" xfId="0" applyNumberFormat="1" applyFont="1" applyFill="1" applyBorder="1" applyAlignment="1" applyProtection="1">
      <alignment horizontal="center" vertical="bottom"/>
      <protection locked="0"/>
    </xf>
    <xf numFmtId="0" fontId="5" fillId="2" borderId="18" xfId="0" applyNumberFormat="1" applyFont="1" applyFill="1" applyBorder="1" applyAlignment="1">
      <alignment horizontal="center" vertical="bottom"/>
    </xf>
    <xf numFmtId="0" fontId="0" fillId="2" borderId="18" xfId="0" applyNumberFormat="1" applyFont="1" applyFill="1" applyBorder="1" applyAlignment="1">
      <alignment horizontal="center" vertical="bottom"/>
    </xf>
    <xf numFmtId="0" fontId="0" fillId="7" borderId="18" xfId="0" applyNumberFormat="1" applyFont="1" applyFill="1" applyBorder="1" applyAlignment="1" applyProtection="1">
      <alignment horizontal="center" vertical="bottom"/>
      <protection locked="0"/>
    </xf>
    <xf numFmtId="0" fontId="5" fillId="7" borderId="18" xfId="0" applyNumberFormat="1" applyFont="1" applyFill="1" applyBorder="1" applyAlignment="1">
      <alignment horizontal="center" vertical="bottom"/>
    </xf>
    <xf numFmtId="0" fontId="0" fillId="7" borderId="18" xfId="0" applyNumberFormat="1" applyFont="1" applyFill="1" applyBorder="1" applyAlignment="1">
      <alignment horizontal="center" vertical="bottom"/>
    </xf>
    <xf numFmtId="0" fontId="0" fillId="8" borderId="18" xfId="0" applyNumberFormat="1" applyFont="1" applyFill="1" applyBorder="1" applyAlignment="1" applyProtection="1">
      <alignment horizontal="center" vertical="bottom"/>
      <protection locked="0"/>
    </xf>
    <xf numFmtId="0" fontId="5" fillId="8" borderId="18" xfId="0" applyNumberFormat="1" applyFont="1" applyFill="1" applyBorder="1" applyAlignment="1">
      <alignment horizontal="center" vertical="bottom"/>
    </xf>
    <xf numFmtId="0" fontId="0" fillId="8" borderId="18" xfId="0" applyNumberFormat="1" applyFont="1" applyFill="1" applyBorder="1" applyAlignment="1">
      <alignment horizontal="center" vertical="bottom"/>
    </xf>
    <xf numFmtId="0" fontId="7" fillId="0" borderId="18" xfId="0" applyNumberFormat="1" applyFont="1" applyFill="1" applyBorder="1" applyAlignment="1">
      <alignment horizontal="center" vertical="bottom"/>
    </xf>
    <xf numFmtId="0" fontId="6" fillId="0" borderId="18" xfId="0" applyNumberFormat="1" applyFont="1" applyFill="1" applyBorder="1" applyAlignment="1">
      <alignment horizontal="center" vertical="bottom"/>
    </xf>
    <xf numFmtId="14" fontId="0" fillId="0" borderId="18" xfId="0" applyNumberFormat="1" applyFont="1" applyFill="1" applyBorder="1" applyAlignment="1">
      <alignment horizontal="center" vertical="bottom"/>
    </xf>
    <xf numFmtId="165" fontId="14" fillId="9" borderId="0" xfId="0" applyNumberFormat="1" applyFont="1" applyFill="1" applyBorder="1" applyAlignment="1" applyProtection="1">
      <alignment horizontal="left" vertical="bottom"/>
      <protection locked="0"/>
    </xf>
    <xf numFmtId="2" fontId="9" fillId="9" borderId="19" xfId="0" applyNumberFormat="1" applyFont="1" applyFill="1" applyBorder="1" applyAlignment="1" applyProtection="1">
      <alignment horizontal="center" vertical="bottom"/>
      <protection locked="0"/>
    </xf>
    <xf numFmtId="0" fontId="9" fillId="9" borderId="19" xfId="0" applyNumberFormat="1" applyFont="1" applyFill="1" applyBorder="1" applyAlignment="1" applyProtection="1">
      <alignment horizontal="center" vertical="bottom"/>
      <protection locked="0"/>
    </xf>
    <xf numFmtId="0" fontId="9" fillId="9" borderId="19" xfId="0" applyNumberFormat="1" applyFont="1" applyFill="1" applyBorder="1" applyAlignment="1">
      <alignment horizontal="center" vertical="bottom"/>
    </xf>
    <xf numFmtId="165" fontId="26" fillId="0" borderId="0" xfId="0" applyNumberFormat="1" applyFont="1" applyFill="1" applyBorder="1" applyAlignment="1">
      <alignment horizontal="general" vertical="bottom"/>
    </xf>
    <xf numFmtId="0" fontId="30" fillId="0" borderId="0" xfId="0" applyNumberFormat="1" applyFont="1" applyFill="1" applyBorder="1" applyAlignment="1">
      <alignment horizontal="general" vertical="bottom"/>
    </xf>
    <xf numFmtId="0" fontId="31" fillId="0" borderId="0" xfId="0" applyNumberFormat="1" applyFont="1" applyFill="1" applyBorder="1" applyAlignment="1">
      <alignment horizontal="general" vertical="bottom"/>
    </xf>
    <xf numFmtId="0" fontId="22" fillId="9" borderId="0" xfId="0" applyNumberFormat="1" applyFont="1" applyFill="1" applyBorder="1" applyAlignment="1" applyProtection="1">
      <alignment horizontal="general" vertical="bottom"/>
      <protection locked="0"/>
    </xf>
    <xf numFmtId="0" fontId="14" fillId="10" borderId="0" xfId="0" applyNumberFormat="1" applyFont="1" applyFill="1" applyBorder="1" applyAlignment="1">
      <alignment horizontal="center" vertical="bottom"/>
    </xf>
    <xf numFmtId="0" fontId="0" fillId="11" borderId="18" xfId="0" applyNumberFormat="1" applyFont="1" applyFill="1" applyBorder="1" applyAlignment="1" applyProtection="1">
      <alignment horizontal="center" vertical="bottom"/>
      <protection locked="0"/>
    </xf>
    <xf numFmtId="0" fontId="0" fillId="11" borderId="0" xfId="0" applyNumberFormat="1" applyFont="1" applyFill="1" applyBorder="1" applyAlignment="1">
      <alignment horizontal="right" vertical="bottom"/>
    </xf>
    <xf numFmtId="0" fontId="5" fillId="11" borderId="18" xfId="0" applyNumberFormat="1" applyFont="1" applyFill="1" applyBorder="1" applyAlignment="1">
      <alignment horizontal="center" vertical="bottom"/>
    </xf>
    <xf numFmtId="0" fontId="0" fillId="11" borderId="18" xfId="0" applyNumberFormat="1" applyFont="1" applyFill="1" applyBorder="1" applyAlignment="1">
      <alignment horizontal="center" vertical="bottom"/>
    </xf>
    <xf numFmtId="0" fontId="0" fillId="6" borderId="0" xfId="0" applyNumberFormat="1" applyFont="1" applyFill="1" applyBorder="1" applyAlignment="1">
      <alignment horizontal="right" vertical="bottom"/>
    </xf>
    <xf numFmtId="0" fontId="5" fillId="6" borderId="0" xfId="0" applyNumberFormat="1" applyFont="1" applyFill="1" applyBorder="1" applyAlignment="1">
      <alignment horizontal="right" vertical="bottom"/>
    </xf>
    <xf numFmtId="0" fontId="14" fillId="11" borderId="0" xfId="0" applyNumberFormat="1" applyFont="1" applyFill="1" applyBorder="1" applyAlignment="1">
      <alignment horizontal="center" vertical="bottom"/>
    </xf>
    <xf numFmtId="0" fontId="0" fillId="7" borderId="0" xfId="0" applyNumberFormat="1" applyFont="1" applyFill="1" applyBorder="1" applyAlignment="1">
      <alignment horizontal="right" vertical="bottom"/>
    </xf>
    <xf numFmtId="0" fontId="0" fillId="8" borderId="0" xfId="0" applyNumberFormat="1" applyFont="1" applyFill="1" applyBorder="1" applyAlignment="1">
      <alignment horizontal="right" vertical="bottom"/>
    </xf>
    <xf numFmtId="0" fontId="5" fillId="8" borderId="0" xfId="0" applyNumberFormat="1" applyFont="1" applyFill="1" applyBorder="1" applyAlignment="1">
      <alignment horizontal="general" vertical="bottom"/>
    </xf>
    <xf numFmtId="0" fontId="14" fillId="12" borderId="0" xfId="0" applyNumberFormat="1" applyFont="1" applyFill="1" applyBorder="1" applyAlignment="1">
      <alignment horizontal="center" vertical="bottom"/>
    </xf>
    <xf numFmtId="0" fontId="0" fillId="12" borderId="18" xfId="0" applyNumberFormat="1" applyFont="1" applyFill="1" applyBorder="1" applyAlignment="1" applyProtection="1">
      <alignment horizontal="center" vertical="bottom"/>
      <protection locked="0"/>
    </xf>
    <xf numFmtId="0" fontId="0" fillId="12" borderId="0" xfId="0" applyNumberFormat="1" applyFont="1" applyFill="1" applyBorder="1" applyAlignment="1">
      <alignment horizontal="right" vertical="bottom"/>
    </xf>
    <xf numFmtId="0" fontId="5" fillId="12" borderId="18" xfId="0" applyNumberFormat="1" applyFont="1" applyFill="1" applyBorder="1" applyAlignment="1">
      <alignment horizontal="center" vertical="bottom"/>
    </xf>
    <xf numFmtId="0" fontId="0" fillId="12" borderId="18" xfId="0" applyNumberFormat="1" applyFont="1" applyFill="1" applyBorder="1" applyAlignment="1">
      <alignment horizontal="center" vertical="bottom"/>
    </xf>
    <xf numFmtId="0" fontId="14" fillId="0" borderId="0" xfId="0" applyNumberFormat="1" applyFont="1" applyFill="1" applyBorder="1" applyAlignment="1" applyProtection="1">
      <alignment horizontal="general" vertical="bottom"/>
      <protection locked="0"/>
    </xf>
    <xf numFmtId="165" fontId="14" fillId="0" borderId="0" xfId="0" applyNumberFormat="1" applyFont="1" applyFill="1" applyBorder="1" applyAlignment="1" applyProtection="1">
      <alignment horizontal="left" vertical="bottom"/>
      <protection locked="0"/>
    </xf>
    <xf numFmtId="14" fontId="6" fillId="0" borderId="0" xfId="0" applyNumberFormat="1" applyFont="1" applyFill="1" applyBorder="1" applyAlignment="1">
      <alignment horizontal="general" vertical="bottom"/>
    </xf>
    <xf numFmtId="49" fontId="8" fillId="0" borderId="1" xfId="0" applyNumberFormat="1" applyFont="1" applyFill="1" applyBorder="1" applyAlignment="1">
      <alignment horizontal="general" vertical="bottom"/>
    </xf>
    <xf numFmtId="0" fontId="8" fillId="2" borderId="0" xfId="0" applyNumberFormat="1" applyFont="1" applyFill="1" applyBorder="1" applyAlignment="1">
      <alignment horizontal="general" vertical="bottom"/>
    </xf>
    <xf numFmtId="49" fontId="32" fillId="8" borderId="0" xfId="0" applyNumberFormat="1" applyFont="1" applyFill="1" applyBorder="1" applyAlignment="1">
      <alignment horizontal="left" vertical="bottom"/>
    </xf>
    <xf numFmtId="49" fontId="32" fillId="13" borderId="0" xfId="0" applyNumberFormat="1" applyFont="1" applyFill="1" applyBorder="1" applyAlignment="1">
      <alignment horizontal="left" vertical="bottom"/>
    </xf>
    <xf numFmtId="49" fontId="32" fillId="13" borderId="0" xfId="0" applyNumberFormat="1" applyFont="1" applyFill="1" applyBorder="1" applyAlignment="1">
      <alignment horizontal="right" vertical="bottom"/>
    </xf>
    <xf numFmtId="49" fontId="33" fillId="13" borderId="0" xfId="0" applyNumberFormat="1" applyFont="1" applyFill="1" applyBorder="1" applyAlignment="1">
      <alignment horizontal="left" vertical="bottom"/>
    </xf>
    <xf numFmtId="0" fontId="34" fillId="13" borderId="0" xfId="0" applyNumberFormat="1" applyFont="1" applyFill="1" applyBorder="1" applyAlignment="1">
      <alignment horizontal="left" vertical="bottom"/>
    </xf>
    <xf numFmtId="0" fontId="33" fillId="13" borderId="0" xfId="0" applyNumberFormat="1" applyFont="1" applyFill="1" applyBorder="1" applyAlignment="1">
      <alignment horizontal="left" vertical="bottom"/>
    </xf>
    <xf numFmtId="166" fontId="32" fillId="13" borderId="0" xfId="0" applyNumberFormat="1" applyFont="1" applyFill="1" applyBorder="1" applyAlignment="1">
      <alignment horizontal="center" vertical="bottom"/>
    </xf>
    <xf numFmtId="166" fontId="8" fillId="2" borderId="0" xfId="0" applyNumberFormat="1" applyFont="1" applyFill="1" applyBorder="1" applyAlignment="1">
      <alignment horizontal="general" vertical="bottom"/>
    </xf>
    <xf numFmtId="0" fontId="7" fillId="2" borderId="0" xfId="0" applyNumberFormat="1" applyFont="1" applyFill="1" applyBorder="1" applyAlignment="1">
      <alignment horizontal="center" vertical="bottom"/>
    </xf>
    <xf numFmtId="0" fontId="0" fillId="2" borderId="0" xfId="0" applyNumberFormat="1" applyFont="1" applyFill="1" applyBorder="1" applyAlignment="1">
      <alignment horizontal="general" vertical="bottom"/>
    </xf>
    <xf numFmtId="0" fontId="35" fillId="2" borderId="0" xfId="0" applyNumberFormat="1" applyFont="1" applyFill="1" applyBorder="1" applyAlignment="1">
      <alignment horizontal="general" vertical="bottom"/>
    </xf>
    <xf numFmtId="2" fontId="36" fillId="0" borderId="0" xfId="0" applyNumberFormat="1" applyFont="1" applyFill="1" applyBorder="1" applyAlignment="1">
      <alignment horizontal="general" vertical="bottom"/>
    </xf>
    <xf numFmtId="0" fontId="37" fillId="0" borderId="0" xfId="0" applyNumberFormat="1" applyFont="1" applyFill="1" applyBorder="1" applyAlignment="1">
      <alignment horizontal="center" vertical="bottom"/>
    </xf>
    <xf numFmtId="0" fontId="37" fillId="0" borderId="0" xfId="0" applyNumberFormat="1" applyFont="1" applyFill="1" applyBorder="1" applyAlignment="1">
      <alignment horizontal="general" vertical="bottom"/>
    </xf>
    <xf numFmtId="0" fontId="30" fillId="0" borderId="0" xfId="0" applyNumberFormat="1" applyFont="1" applyFill="1" applyBorder="1" applyAlignment="1">
      <alignment horizontal="center" vertical="bottom"/>
    </xf>
    <xf numFmtId="0" fontId="38" fillId="0" borderId="0" xfId="0" applyNumberFormat="1" applyFont="1" applyFill="1" applyBorder="1" applyAlignment="1">
      <alignment horizontal="general" vertical="bottom"/>
    </xf>
    <xf numFmtId="165" fontId="38" fillId="0" borderId="0" xfId="0" applyNumberFormat="1" applyFont="1" applyFill="1" applyBorder="1" applyAlignment="1">
      <alignment horizontal="center" vertical="bottom"/>
    </xf>
    <xf numFmtId="2" fontId="27" fillId="0" borderId="0" xfId="0" applyNumberFormat="1" applyFont="1" applyFill="1" applyBorder="1" applyAlignment="1">
      <alignment horizontal="general" vertical="bottom"/>
    </xf>
    <xf numFmtId="0" fontId="27" fillId="0" borderId="0" xfId="0" applyNumberFormat="1" applyFont="1" applyFill="1" applyBorder="1" applyAlignment="1">
      <alignment horizontal="general" vertical="bottom"/>
    </xf>
    <xf numFmtId="0" fontId="39" fillId="0" borderId="0" xfId="0" applyNumberFormat="1" applyFont="1" applyFill="1" applyBorder="1" applyAlignment="1">
      <alignment horizontal="center" vertical="bottom"/>
    </xf>
    <xf numFmtId="0" fontId="39" fillId="0" borderId="0" xfId="0" applyNumberFormat="1" applyFont="1" applyFill="1" applyBorder="1" applyAlignment="1">
      <alignment horizontal="general" vertical="bottom"/>
    </xf>
    <xf numFmtId="2" fontId="40" fillId="0" borderId="0" xfId="0" applyNumberFormat="1" applyFont="1" applyFill="1" applyBorder="1" applyAlignment="1">
      <alignment horizontal="general" vertical="bottom"/>
    </xf>
    <xf numFmtId="2" fontId="6" fillId="0" borderId="0" xfId="0" applyNumberFormat="1" applyFont="1" applyFill="1" applyBorder="1" applyAlignment="1">
      <alignment horizontal="center" vertical="bottom"/>
    </xf>
    <xf numFmtId="0" fontId="41" fillId="0" borderId="0" xfId="0" applyNumberFormat="1" applyFont="1" applyFill="1" applyBorder="1" applyAlignment="1">
      <alignment horizontal="general" vertical="bottom"/>
    </xf>
    <xf numFmtId="0" fontId="35" fillId="0" borderId="0" xfId="0" applyNumberFormat="1" applyFont="1" applyFill="1" applyBorder="1" applyAlignment="1">
      <alignment horizontal="general" vertical="bottom"/>
    </xf>
    <xf numFmtId="0" fontId="42" fillId="2" borderId="0" xfId="0" applyNumberFormat="1" applyFont="1" applyFill="1" applyBorder="1" applyAlignment="1">
      <alignment horizontal="general" vertical="bottom"/>
    </xf>
    <xf numFmtId="0" fontId="43" fillId="0" borderId="0" xfId="0" applyNumberFormat="1" applyFont="1" applyFill="1" applyBorder="1" applyAlignment="1">
      <alignment horizontal="general" vertical="bottom"/>
    </xf>
    <xf numFmtId="0" fontId="43" fillId="0" borderId="0" xfId="0" applyNumberFormat="1" applyFont="1" applyFill="1" applyBorder="1" applyAlignment="1">
      <alignment horizontal="center" vertical="bottom"/>
    </xf>
    <xf numFmtId="14" fontId="17" fillId="0" borderId="0" xfId="0" applyNumberFormat="1" applyFont="1" applyFill="1" applyBorder="1" applyAlignment="1">
      <alignment horizontal="right" vertical="bottom"/>
    </xf>
    <xf numFmtId="0" fontId="43" fillId="3" borderId="0" xfId="0" applyNumberFormat="1" applyFont="1" applyFill="1" applyBorder="1" applyAlignment="1">
      <alignment horizontal="general" vertical="bottom"/>
    </xf>
    <xf numFmtId="0" fontId="0" fillId="14" borderId="0" xfId="0" applyNumberFormat="1" applyFont="1" applyFill="1" applyBorder="1" applyAlignment="1">
      <alignment horizontal="general" vertical="bottom"/>
    </xf>
    <xf numFmtId="0" fontId="0" fillId="15" borderId="0" xfId="0" applyNumberFormat="1" applyFont="1" applyFill="1" applyBorder="1" applyAlignment="1">
      <alignment horizontal="general" vertical="bottom"/>
    </xf>
    <xf numFmtId="0" fontId="35" fillId="3" borderId="0" xfId="0" applyNumberFormat="1" applyFont="1" applyFill="1" applyBorder="1" applyAlignment="1">
      <alignment horizontal="general" vertical="bottom"/>
    </xf>
    <xf numFmtId="0" fontId="0" fillId="0" borderId="1" xfId="0" applyNumberFormat="1" applyFont="1" applyFill="1" applyBorder="1" applyAlignment="1">
      <alignment horizontal="general" vertical="bottom"/>
    </xf>
    <xf numFmtId="0" fontId="6" fillId="0" borderId="20" xfId="0" applyNumberFormat="1" applyFont="1" applyFill="1" applyBorder="1" applyAlignment="1">
      <alignment horizontal="general" vertical="bottom"/>
    </xf>
    <xf numFmtId="0" fontId="0" fillId="0" borderId="20" xfId="0" applyNumberFormat="1" applyFont="1" applyFill="1" applyBorder="1" applyAlignment="1">
      <alignment horizontal="general" vertical="bottom"/>
    </xf>
    <xf numFmtId="0" fontId="1" fillId="0" borderId="0" xfId="0" applyNumberFormat="1" applyFont="1" applyFill="1" applyBorder="1" applyAlignment="1">
      <alignment horizontal="general" vertical="bottom"/>
    </xf>
    <xf numFmtId="166" fontId="0" fillId="3" borderId="0" xfId="0" applyNumberFormat="1" applyFont="1" applyFill="1" applyBorder="1" applyAlignment="1">
      <alignment horizontal="general" vertical="bottom"/>
    </xf>
    <xf numFmtId="49" fontId="9" fillId="10" borderId="0" xfId="0" applyNumberFormat="1" applyFont="1" applyFill="1" applyBorder="1" applyAlignment="1">
      <alignment horizontal="left" vertical="bottom"/>
    </xf>
    <xf numFmtId="0" fontId="0" fillId="12" borderId="18" xfId="0" applyNumberFormat="1" applyFont="1" applyFill="1" applyBorder="1" applyAlignment="1" applyProtection="1">
      <alignment horizontal="left" vertical="bottom"/>
      <protection locked="0"/>
    </xf>
    <xf numFmtId="0" fontId="0" fillId="8" borderId="18" xfId="0" applyNumberFormat="1" applyFont="1" applyFill="1" applyBorder="1" applyAlignment="1" applyProtection="1">
      <alignment horizontal="left" vertical="bottom"/>
      <protection locked="0"/>
    </xf>
    <xf numFmtId="0" fontId="0" fillId="6" borderId="18" xfId="0" applyNumberFormat="1" applyFont="1" applyFill="1" applyBorder="1" applyAlignment="1" applyProtection="1">
      <alignment horizontal="left" vertical="bottom"/>
      <protection locked="0"/>
    </xf>
    <xf numFmtId="0" fontId="0" fillId="7" borderId="18" xfId="0" applyNumberFormat="1" applyFont="1" applyFill="1" applyBorder="1" applyAlignment="1" applyProtection="1">
      <alignment horizontal="left" vertical="bottom"/>
      <protection locked="0"/>
    </xf>
    <xf numFmtId="0" fontId="5" fillId="6" borderId="18" xfId="0" applyNumberFormat="1" applyFont="1" applyFill="1" applyBorder="1" applyAlignment="1">
      <alignment horizontal="left" vertical="bottom"/>
    </xf>
    <xf numFmtId="0" fontId="27" fillId="3" borderId="0" xfId="0" applyNumberFormat="1" applyFont="1" applyFill="1" applyBorder="1" applyAlignment="1">
      <alignment horizontal="center" vertical="bottom"/>
    </xf>
    <xf numFmtId="0" fontId="0" fillId="3" borderId="18" xfId="0" applyNumberFormat="1" applyFont="1" applyFill="1" applyBorder="1" applyAlignment="1" applyProtection="1">
      <alignment horizontal="center" vertical="bottom"/>
      <protection locked="0"/>
    </xf>
    <xf numFmtId="0" fontId="0" fillId="3" borderId="0" xfId="0" applyNumberFormat="1" applyFont="1" applyFill="1" applyBorder="1" applyAlignment="1">
      <alignment horizontal="right" vertical="bottom"/>
    </xf>
    <xf numFmtId="0" fontId="0" fillId="3" borderId="18" xfId="0" applyNumberFormat="1" applyFont="1" applyFill="1" applyBorder="1" applyAlignment="1" applyProtection="1">
      <alignment horizontal="left" vertical="bottom"/>
      <protection locked="0"/>
    </xf>
    <xf numFmtId="0" fontId="0" fillId="5" borderId="18" xfId="0" applyNumberFormat="1" applyFont="1" applyFill="1" applyBorder="1" applyAlignment="1" applyProtection="1">
      <alignment horizontal="left" vertical="bottom"/>
      <protection locked="0"/>
    </xf>
    <xf numFmtId="0" fontId="0" fillId="2" borderId="18" xfId="0" applyNumberFormat="1" applyFont="1" applyFill="1" applyBorder="1" applyAlignment="1" applyProtection="1">
      <alignment horizontal="left" vertical="bottom"/>
      <protection locked="0"/>
    </xf>
    <xf numFmtId="0" fontId="5" fillId="8" borderId="18" xfId="0" applyNumberFormat="1" applyFont="1" applyFill="1" applyBorder="1" applyAlignment="1">
      <alignment horizontal="left" vertical="bottom"/>
    </xf>
    <xf numFmtId="0" fontId="0" fillId="11" borderId="18" xfId="0" applyNumberFormat="1" applyFont="1" applyFill="1" applyBorder="1" applyAlignment="1" applyProtection="1">
      <alignment horizontal="left" vertical="bottom"/>
      <protection locked="0"/>
    </xf>
    <xf numFmtId="49" fontId="27" fillId="0" borderId="0" xfId="0" applyNumberFormat="1" applyFont="1" applyFill="1" applyBorder="1" applyAlignment="1">
      <alignment horizontal="general" vertical="bottom"/>
    </xf>
    <xf numFmtId="49" fontId="39" fillId="0" borderId="1" xfId="0" applyNumberFormat="1" applyFont="1" applyFill="1" applyBorder="1" applyAlignment="1">
      <alignment horizontal="general" vertical="bottom"/>
    </xf>
    <xf numFmtId="0" fontId="44" fillId="0" borderId="0" xfId="0" applyNumberFormat="1" applyFont="1" applyFill="1" applyBorder="1" applyAlignment="1">
      <alignment horizontal="general" vertical="bottom"/>
    </xf>
    <xf numFmtId="0" fontId="45" fillId="0" borderId="0" xfId="0" applyNumberFormat="1" applyFont="1" applyFill="1" applyBorder="1" applyAlignment="1">
      <alignment horizontal="general" vertical="bottom"/>
    </xf>
    <xf numFmtId="0" fontId="14" fillId="9" borderId="0" xfId="0" applyNumberFormat="1" applyFont="1" applyFill="1" applyBorder="1" applyAlignment="1" applyProtection="1">
      <alignment horizontal="general" vertical="bottom"/>
      <protection locked="0"/>
    </xf>
    <xf numFmtId="14" fontId="19" fillId="0" borderId="0" xfId="0" applyNumberFormat="1" applyFont="1" applyFill="1" applyBorder="1" applyAlignment="1">
      <alignment horizontal="center" vertical="bottom"/>
    </xf>
    <xf numFmtId="0" fontId="9" fillId="0" borderId="9" xfId="0" applyNumberFormat="1" applyFont="1" applyFill="1" applyBorder="1" applyAlignment="1">
      <alignment horizontal="center" vertical="bottom"/>
    </xf>
    <xf numFmtId="0" fontId="8" fillId="0" borderId="0" xfId="0" applyNumberFormat="1" applyFont="1" applyFill="1" applyBorder="1" applyAlignment="1">
      <alignment horizontal="center" vertical="bottom"/>
    </xf>
    <xf numFmtId="0" fontId="8" fillId="0" borderId="9" xfId="0" applyNumberFormat="1" applyFont="1" applyFill="1" applyBorder="1" applyAlignment="1">
      <alignment horizontal="center" vertical="bottom"/>
    </xf>
    <xf numFmtId="14" fontId="17" fillId="0" borderId="0" xfId="0" applyNumberFormat="1" applyFont="1" applyFill="1" applyBorder="1" applyAlignment="1">
      <alignment horizontal="center" vertical="bottom"/>
    </xf>
    <xf numFmtId="14" fontId="20" fillId="0" borderId="0" xfId="0" applyNumberFormat="1" applyFont="1" applyFill="1" applyBorder="1" applyAlignment="1">
      <alignment horizontal="center" vertical="bottom"/>
    </xf>
    <xf numFmtId="0" fontId="46" fillId="0" borderId="0" xfId="0" applyFont="1"/>
    <xf numFmtId="0" fontId="0" fillId="16" borderId="0" xfId="0" applyFill="1"/>
    <xf numFmtId="0" fontId="1" fillId="16" borderId="1" xfId="0" applyNumberFormat="1" applyFont="1" applyFill="1" applyBorder="1" applyAlignment="1">
      <alignment horizontal="general" vertical="bottom"/>
    </xf>
    <xf numFmtId="0" fontId="0" fillId="17" borderId="0" xfId="0" applyFill="1"/>
    <xf numFmtId="0" fontId="1" fillId="17" borderId="1" xfId="0" applyNumberFormat="1" applyFont="1" applyFill="1" applyBorder="1" applyAlignment="1">
      <alignment horizontal="general" vertical="bottom"/>
    </xf>
    <xf numFmtId="0" fontId="0" fillId="17" borderId="0" xfId="0" applyFill="1"/>
    <xf numFmtId="0" fontId="0" fillId="17" borderId="0" xfId="0" applyFill="1"/>
    <xf numFmtId="0" fontId="8" fillId="17" borderId="1" xfId="0" applyNumberFormat="1" applyFont="1" applyFill="1" applyBorder="1" applyAlignment="1">
      <alignment horizontal="general" vertical="bottom"/>
    </xf>
    <xf numFmtId="0" fontId="0" fillId="17" borderId="0" xfId="0" applyFill="1"/>
    <xf numFmtId="0" fontId="0" fillId="17" borderId="0" xfId="0" applyFill="1"/>
    <xf numFmtId="0" fontId="0" fillId="17" borderId="0" xfId="0" applyFill="1"/>
    <xf numFmtId="0" fontId="0" fillId="17" borderId="0" xfId="0" applyFill="1"/>
    <xf numFmtId="0" fontId="0" fillId="17" borderId="0" xfId="0" applyFill="1"/>
  </cellXfs>
  <cellStyles count="1">
    <cellStyle name="Normal" xfId="0" builtinId="0"/>
  </cellStyles>
  <dxfs count="16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defaultTableStyle="TableStyleMedium9" defaultPivotStyle="PivotStyleLight16"/>
</styleSheet>
</file>

<file path=xl/_rels/workbook.xml.rels><?xml version="1.0" encoding="UTF-8" standalone="yes"?><Relationships xmlns="http://schemas.openxmlformats.org/package/2006/relationships" ><Relationship Id="rId1" Type="http://schemas.openxmlformats.org/officeDocument/2006/relationships/styles" Target="styles.xml" /><Relationship Id="rId2" Type="http://schemas.openxmlformats.org/officeDocument/2006/relationships/sharedStrings" Target="sharedStrings.xml" /><Relationship Id="rId3" Type="http://schemas.openxmlformats.org/officeDocument/2006/relationships/theme" Target="theme/theme1.xml" /><Relationship Id="rId4" Type="http://schemas.openxmlformats.org/officeDocument/2006/relationships/worksheet" Target="worksheets/sheet1.xml" /><Relationship Id="rId5" Type="http://schemas.openxmlformats.org/officeDocument/2006/relationships/worksheet" Target="worksheets/sheet2.xml" /><Relationship Id="rId6" Type="http://schemas.openxmlformats.org/officeDocument/2006/relationships/worksheet" Target="worksheets/sheet3.xml" /><Relationship Id="rId7" Type="http://schemas.openxmlformats.org/officeDocument/2006/relationships/worksheet" Target="worksheets/sheet4.xml" /><Relationship Id="rId8" Type="http://schemas.openxmlformats.org/officeDocument/2006/relationships/worksheet" Target="worksheets/sheet5.xml" /><Relationship Id="rId9" Type="http://schemas.openxmlformats.org/officeDocument/2006/relationships/worksheet" Target="worksheets/sheet6.xml" /><Relationship Id="rId10" Type="http://schemas.openxmlformats.org/officeDocument/2006/relationships/worksheet" Target="worksheets/sheet7.xml" /><Relationship Id="rId11" Type="http://schemas.openxmlformats.org/officeDocument/2006/relationships/worksheet" Target="worksheets/sheet8.xml" /><Relationship Id="rId12" Type="http://schemas.openxmlformats.org/officeDocument/2006/relationships/worksheet" Target="worksheets/sheet9.xml" /><Relationship Id="rId13" Type="http://schemas.openxmlformats.org/officeDocument/2006/relationships/worksheet" Target="worksheets/sheet10.xml" /><Relationship Id="rId14" Type="http://schemas.openxmlformats.org/officeDocument/2006/relationships/worksheet" Target="worksheets/sheet11.xml" /><Relationship Id="rId15" Type="http://schemas.openxmlformats.org/officeDocument/2006/relationships/worksheet" Target="worksheets/sheet12.xml" /><Relationship Id="rId16" Type="http://schemas.openxmlformats.org/officeDocument/2006/relationships/worksheet" Target="worksheets/sheet13.xml" /><Relationship Id="rId17" Type="http://schemas.openxmlformats.org/officeDocument/2006/relationships/worksheet" Target="worksheets/sheet14.xml" /><Relationship Id="rId18" Type="http://schemas.openxmlformats.org/officeDocument/2006/relationships/worksheet" Target="worksheets/sheet15.xml" /><Relationship Id="rId19" Type="http://schemas.openxmlformats.org/officeDocument/2006/relationships/worksheet" Target="worksheets/sheet16.xml" /><Relationship Id="rId20" Type="http://schemas.openxmlformats.org/officeDocument/2006/relationships/worksheet" Target="worksheets/sheet17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<Relationships xmlns="http://schemas.openxmlformats.org/package/2006/relationships" ><Relationship Id="rId1" Type="http://schemas.openxmlformats.org/officeDocument/2006/relationships/vmlDrawing" Target="../drawings/vmlDrawing10.vml" /><Relationship Id="rId2" Type="http://schemas.openxmlformats.org/officeDocument/2006/relationships/comments" Target="../comments10.xml" /></Relationships>
</file>

<file path=xl/worksheets/_rels/sheet11.xml.rels><?xml version="1.0" encoding="UTF-8" standalone="yes"?><Relationships xmlns="http://schemas.openxmlformats.org/package/2006/relationships" ><Relationship Id="rId1" Type="http://schemas.openxmlformats.org/officeDocument/2006/relationships/vmlDrawing" Target="../drawings/vmlDrawing11.vml" /><Relationship Id="rId2" Type="http://schemas.openxmlformats.org/officeDocument/2006/relationships/comments" Target="../comments11.xml" /></Relationships>
</file>

<file path=xl/worksheets/_rels/sheet12.xml.rels><?xml version="1.0" encoding="UTF-8" standalone="yes"?><Relationships xmlns="http://schemas.openxmlformats.org/package/2006/relationships" ><Relationship Id="rId1" Type="http://schemas.openxmlformats.org/officeDocument/2006/relationships/vmlDrawing" Target="../drawings/vmlDrawing12.vml" /><Relationship Id="rId2" Type="http://schemas.openxmlformats.org/officeDocument/2006/relationships/comments" Target="../comments12.xml" /></Relationships>
</file>

<file path=xl/worksheets/_rels/sheet4.xml.rels><?xml version="1.0" encoding="UTF-8" standalone="yes"?><Relationships xmlns="http://schemas.openxmlformats.org/package/2006/relationships" ><Relationship Id="rId1" Type="http://schemas.openxmlformats.org/officeDocument/2006/relationships/vmlDrawing" Target="../drawings/vmlDrawing4.vml" /><Relationship Id="rId2" Type="http://schemas.openxmlformats.org/officeDocument/2006/relationships/comments" Target="../comments4.xml" /></Relationships>
</file>

<file path=xl/worksheets/_rels/sheet5.xml.rels><?xml version="1.0" encoding="UTF-8" standalone="yes"?><Relationships xmlns="http://schemas.openxmlformats.org/package/2006/relationships" ><Relationship Id="rId1" Type="http://schemas.openxmlformats.org/officeDocument/2006/relationships/vmlDrawing" Target="../drawings/vmlDrawing5.vml" /><Relationship Id="rId2" Type="http://schemas.openxmlformats.org/officeDocument/2006/relationships/comments" Target="../comments5.xml" /></Relationships>
</file>

<file path=xl/worksheets/_rels/sheet6.xml.rels><?xml version="1.0" encoding="UTF-8" standalone="yes"?><Relationships xmlns="http://schemas.openxmlformats.org/package/2006/relationships" ><Relationship Id="rId1" Type="http://schemas.openxmlformats.org/officeDocument/2006/relationships/vmlDrawing" Target="../drawings/vmlDrawing6.vml" /><Relationship Id="rId2" Type="http://schemas.openxmlformats.org/officeDocument/2006/relationships/comments" Target="../comments6.xml" /></Relationships>
</file>

<file path=xl/worksheets/_rels/sheet7.xml.rels><?xml version="1.0" encoding="UTF-8" standalone="yes"?><Relationships xmlns="http://schemas.openxmlformats.org/package/2006/relationships" ><Relationship Id="rId1" Type="http://schemas.openxmlformats.org/officeDocument/2006/relationships/vmlDrawing" Target="../drawings/vmlDrawing7.vml" /><Relationship Id="rId2" Type="http://schemas.openxmlformats.org/officeDocument/2006/relationships/comments" Target="../comments7.xml" /></Relationships>
</file>

<file path=xl/worksheets/_rels/sheet8.xml.rels><?xml version="1.0" encoding="UTF-8" standalone="yes"?><Relationships xmlns="http://schemas.openxmlformats.org/package/2006/relationships" ><Relationship Id="rId1" Type="http://schemas.openxmlformats.org/officeDocument/2006/relationships/vmlDrawing" Target="../drawings/vmlDrawing8.vml" /><Relationship Id="rId2" Type="http://schemas.openxmlformats.org/officeDocument/2006/relationships/comments" Target="../comments8.xml" /></Relationships>
</file>

<file path=xl/worksheets/_rels/sheet9.xml.rels><?xml version="1.0" encoding="UTF-8" standalone="yes"?><Relationships xmlns="http://schemas.openxmlformats.org/package/2006/relationships" ><Relationship Id="rId1" Type="http://schemas.openxmlformats.org/officeDocument/2006/relationships/vmlDrawing" Target="../drawings/vmlDrawing9.vml" /><Relationship Id="rId2" Type="http://schemas.openxmlformats.org/officeDocument/2006/relationships/comments" Target="../comments9.xm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G93"/>
  <sheetViews>
    <sheetView showGridLines="1" tabSelected="1" workbookViewId="0" topLeftCell="A1">
      <selection activeCell="B1" sqref="B1"/>
    </sheetView>
  </sheetViews>
  <sheetFormatPr defaultRowHeight="15"/>
  <cols>
    <col min="1" max="1" width="5.0" customWidth="1"/>
    <col min="2" max="2" width="15.140625" customWidth="1"/>
    <col min="3" max="3" width="12.85546875" customWidth="1"/>
    <col min="5" max="12" width="11.7109375" customWidth="1"/>
    <col min="13" max="13" width="17.28515625" customWidth="1"/>
    <col min="14" max="14" width="10.28515625" customWidth="1"/>
    <col min="16" max="17" width="15.140625" customWidth="1"/>
  </cols>
  <sheetData>
    <row r="1" spans="2:33" ht="18.0">
      <c r="A1" s="21"/>
      <c r="B1" s="21"/>
      <c r="C1" s="40" t="s">
        <v>0</v>
      </c>
      <c r="D1" s="40" t="s">
        <v>1</v>
      </c>
      <c r="E1" s="40"/>
      <c r="F1" s="21"/>
      <c r="G1" s="165" t="s">
        <v>2</v>
      </c>
      <c r="L1" s="165" t="s">
        <v>3</v>
      </c>
      <c r="N1" s="245" t="s">
        <v>4</v>
      </c>
      <c r="O1" s="245"/>
      <c r="P1" s="52" t="s">
        <v>5</v>
      </c>
      <c r="Q1" s="160">
        <v>42596.0</v>
      </c>
      <c r="S1" s="21"/>
      <c r="T1" s="21"/>
      <c r="U1" s="21"/>
      <c r="V1" s="21"/>
      <c r="W1" s="21"/>
      <c r="X1" s="21"/>
    </row>
    <row r="2" spans="2:33" s="21" customFormat="1" ht="18.75">
      <c r="A2" s="21"/>
      <c r="B2" s="21"/>
      <c r="C2" s="40"/>
      <c r="D2" s="40"/>
      <c r="E2" s="40"/>
      <c r="F2" s="21"/>
      <c r="G2" s="165"/>
      <c r="L2" s="165"/>
      <c r="N2" s="184"/>
      <c r="O2" s="184"/>
      <c r="P2" s="52"/>
      <c r="Q2" s="185"/>
    </row>
    <row r="3" spans="2:33" ht="71.25">
      <c r="A3" s="21"/>
      <c r="B3" s="21"/>
      <c r="C3" s="40"/>
      <c r="D3" s="26" t="s">
        <v>6</v>
      </c>
      <c r="E3" s="21"/>
      <c r="F3" s="21"/>
      <c r="G3" s="64" t="s">
        <v>7</v>
      </c>
      <c r="H3" s="65"/>
      <c r="I3" s="66"/>
      <c r="J3" s="82" t="str">
        <f>C4</f>
        <v>Ealing S&amp;M</v>
      </c>
      <c r="K3" s="67" t="str">
        <f>C5</f>
        <v>Enfield &amp; H</v>
      </c>
      <c r="L3" s="67" t="str">
        <f>C6</f>
        <v>Highgate</v>
      </c>
      <c r="M3" s="67" t="str">
        <f>C7</f>
        <v>Heathside</v>
      </c>
      <c r="N3" s="67" t="str">
        <f>C8</f>
        <v>TVH</v>
      </c>
      <c r="O3" s="67" t="str">
        <f>C9</f>
        <v>Trent Park</v>
      </c>
      <c r="P3" s="67" t="str">
        <f>C10</f>
        <v>Barnet</v>
      </c>
      <c r="Q3" s="67" t="str">
        <f>C11</f>
        <v>Shaftesbury</v>
      </c>
      <c r="S3" s="21"/>
      <c r="T3" s="21"/>
      <c r="U3" s="21"/>
      <c r="V3" s="21"/>
      <c r="W3" s="21"/>
      <c r="X3" s="21"/>
    </row>
    <row r="4" spans="2:33" ht="20.25">
      <c r="A4" s="45" t="s">
        <v>8</v>
      </c>
      <c r="B4" s="46"/>
      <c r="C4" s="161" t="s">
        <v>9</v>
      </c>
      <c r="D4" s="162" t="s">
        <v>10</v>
      </c>
      <c r="E4" s="53" t="s">
        <v>11</v>
      </c>
      <c r="F4" s="21"/>
      <c r="G4" s="68" t="s">
        <v>12</v>
      </c>
      <c r="H4" s="65"/>
      <c r="I4" s="66"/>
      <c r="J4" s="69" t="str">
        <f>D4</f>
        <v>A</v>
      </c>
      <c r="K4" s="69" t="str">
        <f>D5</f>
        <v>B</v>
      </c>
      <c r="L4" s="69" t="str">
        <f>D6</f>
        <v>C</v>
      </c>
      <c r="M4" s="69" t="str">
        <f>D7</f>
        <v>D</v>
      </c>
      <c r="N4" s="70" t="str">
        <f>D8</f>
        <v>E</v>
      </c>
      <c r="O4" s="69" t="str">
        <f>D9</f>
        <v>G</v>
      </c>
      <c r="P4" s="69" t="str">
        <f>D10</f>
        <v>H</v>
      </c>
      <c r="Q4" s="69" t="str">
        <f>D11</f>
        <v>J</v>
      </c>
      <c r="S4" s="21"/>
      <c r="T4" s="21"/>
      <c r="U4" s="21"/>
      <c r="V4" s="21"/>
      <c r="W4" s="21"/>
      <c r="X4" s="21"/>
    </row>
    <row r="5" spans="2:33" ht="19.5">
      <c r="A5" s="45" t="s">
        <v>13</v>
      </c>
      <c r="B5" s="46"/>
      <c r="C5" s="162" t="s">
        <v>14</v>
      </c>
      <c r="D5" s="162" t="s">
        <v>15</v>
      </c>
      <c r="E5" s="53" t="s">
        <v>16</v>
      </c>
      <c r="F5" s="21"/>
      <c r="G5" s="71" t="s">
        <v>17</v>
      </c>
      <c r="H5" s="72"/>
      <c r="I5" s="73"/>
      <c r="J5" s="74">
        <f>Under11Boys!D3</f>
        <v>0.0</v>
      </c>
      <c r="K5" s="74">
        <f>Under11Boys!D4</f>
        <v>18.0</v>
      </c>
      <c r="L5" s="74">
        <f>Under11Boys!D5</f>
        <v>73.0</v>
      </c>
      <c r="M5" s="74">
        <f>Under11Boys!D6</f>
        <v>34.0</v>
      </c>
      <c r="N5" s="74">
        <f>Under11Boys!D7</f>
        <v>79.0</v>
      </c>
      <c r="O5" s="74">
        <f>Under11Boys!D8</f>
        <v>18.0</v>
      </c>
      <c r="P5" s="74">
        <f>Under11Boys!D9</f>
        <v>73.0</v>
      </c>
      <c r="Q5" s="74">
        <f>Under11Boys!D10</f>
        <v>16.0</v>
      </c>
      <c r="S5" s="21"/>
      <c r="T5" s="21"/>
      <c r="U5" s="21"/>
      <c r="V5" s="21"/>
      <c r="W5" s="21"/>
      <c r="X5" s="21"/>
    </row>
    <row r="6" spans="2:33" ht="19.5">
      <c r="A6" s="45" t="s">
        <v>18</v>
      </c>
      <c r="B6" s="46"/>
      <c r="C6" s="162" t="s">
        <v>19</v>
      </c>
      <c r="D6" s="162" t="s">
        <v>20</v>
      </c>
      <c r="E6" s="53" t="s">
        <v>21</v>
      </c>
      <c r="F6" s="21"/>
      <c r="G6" s="71" t="s">
        <v>22</v>
      </c>
      <c r="H6" s="72"/>
      <c r="I6" s="73"/>
      <c r="J6" s="74">
        <f>Under13Boys!D3</f>
        <v>102.0</v>
      </c>
      <c r="K6" s="74">
        <f>Under13Boys!D4</f>
        <v>51.0</v>
      </c>
      <c r="L6" s="74">
        <f>Under13Boys!D5</f>
        <v>87.0</v>
      </c>
      <c r="M6" s="74">
        <f>Under13Boys!D6</f>
        <v>16.0</v>
      </c>
      <c r="N6" s="74">
        <f>Under13Boys!D7</f>
        <v>82.0</v>
      </c>
      <c r="O6" s="74">
        <f>Under13Boys!D8</f>
        <v>6.0</v>
      </c>
      <c r="P6" s="74">
        <f>Under13Boys!D9</f>
        <v>8.0</v>
      </c>
      <c r="Q6" s="74">
        <f>Under13Boys!D10</f>
        <v>28.0</v>
      </c>
      <c r="S6" s="21"/>
      <c r="T6" s="21"/>
      <c r="U6" s="21"/>
      <c r="V6" s="21"/>
      <c r="W6" s="21"/>
      <c r="X6" s="21"/>
    </row>
    <row r="7" spans="2:33" ht="19.5">
      <c r="A7" s="21"/>
      <c r="B7" s="21"/>
      <c r="C7" s="162" t="s">
        <v>23</v>
      </c>
      <c r="D7" s="162" t="s">
        <v>24</v>
      </c>
      <c r="E7" s="53" t="s">
        <v>25</v>
      </c>
      <c r="F7" s="21"/>
      <c r="G7" s="75" t="s">
        <v>26</v>
      </c>
      <c r="H7" s="63"/>
      <c r="I7" s="76"/>
      <c r="J7" s="74">
        <f>Under15Boys!D3</f>
        <v>162.0</v>
      </c>
      <c r="K7" s="74">
        <f>Under15Boys!D4</f>
        <v>67.0</v>
      </c>
      <c r="L7" s="74">
        <f>Under15Boys!D5</f>
        <v>95.0</v>
      </c>
      <c r="M7" s="74">
        <f>Under15Boys!D6</f>
        <v>18.0</v>
      </c>
      <c r="N7" s="74">
        <f>Under15Boys!D7</f>
        <v>26.0</v>
      </c>
      <c r="O7" s="74">
        <f>Under15Boys!D8</f>
        <v>40.0</v>
      </c>
      <c r="P7" s="74">
        <f>Under15Boys!D9</f>
        <v>18.0</v>
      </c>
      <c r="Q7" s="74">
        <f>Under15Boys!D10</f>
        <v>0.0</v>
      </c>
      <c r="S7" s="21"/>
      <c r="T7" s="21"/>
      <c r="U7" s="21"/>
      <c r="V7" s="21"/>
      <c r="W7" s="21"/>
      <c r="X7" s="21"/>
    </row>
    <row r="8" spans="2:33" ht="19.5">
      <c r="A8" s="21"/>
      <c r="B8" s="21"/>
      <c r="C8" s="162" t="s">
        <v>27</v>
      </c>
      <c r="D8" s="162" t="s">
        <v>28</v>
      </c>
      <c r="E8" s="53" t="s">
        <v>29</v>
      </c>
      <c r="F8" s="21"/>
      <c r="G8" s="75" t="s">
        <v>30</v>
      </c>
      <c r="H8" s="63"/>
      <c r="I8" s="76"/>
      <c r="J8" s="74">
        <f>Under17Men!D3</f>
        <v>32.0</v>
      </c>
      <c r="K8" s="74">
        <f>Under17Men!D4</f>
        <v>26.0</v>
      </c>
      <c r="L8" s="74">
        <f>Under17Men!D5</f>
        <v>28.0</v>
      </c>
      <c r="M8" s="74">
        <f>Under17Men!D6</f>
        <v>48.0</v>
      </c>
      <c r="N8" s="74">
        <f>Under17Men!D7</f>
        <v>34.0</v>
      </c>
      <c r="O8" s="74">
        <f>Under17Men!D8</f>
        <v>10.0</v>
      </c>
      <c r="P8" s="74">
        <f>Under17Men!D9</f>
        <v>0.0</v>
      </c>
      <c r="Q8" s="74">
        <f>Under17Men!D10</f>
        <v>16.0</v>
      </c>
      <c r="S8" s="21"/>
      <c r="T8" s="21"/>
      <c r="U8" s="21"/>
      <c r="V8" s="21"/>
      <c r="W8" s="21"/>
      <c r="X8" s="21"/>
    </row>
    <row r="9" spans="2:33" ht="19.5">
      <c r="A9" s="21"/>
      <c r="B9" s="21"/>
      <c r="C9" s="162" t="s">
        <v>31</v>
      </c>
      <c r="D9" s="162" t="s">
        <v>32</v>
      </c>
      <c r="E9" s="53" t="s">
        <v>33</v>
      </c>
      <c r="F9" s="21"/>
      <c r="G9" s="75" t="s">
        <v>34</v>
      </c>
      <c r="H9" s="63"/>
      <c r="I9" s="76"/>
      <c r="J9" s="77">
        <f>Under11Girls!D3</f>
        <v>59.0</v>
      </c>
      <c r="K9" s="77">
        <f>Under11Girls!D4</f>
        <v>0.0</v>
      </c>
      <c r="L9" s="77">
        <f>Under11Girls!D5</f>
        <v>61.0</v>
      </c>
      <c r="M9" s="77">
        <f>Under11Girls!D6</f>
        <v>44.0</v>
      </c>
      <c r="N9" s="77">
        <f>Under11Girls!D7</f>
        <v>48.0</v>
      </c>
      <c r="O9" s="77">
        <f>Under11Girls!D8</f>
        <v>35.0</v>
      </c>
      <c r="P9" s="77">
        <f>Under11Girls!D9</f>
        <v>47.0</v>
      </c>
      <c r="Q9" s="77">
        <f>Under11Girls!D10</f>
        <v>58.0</v>
      </c>
      <c r="S9" s="21"/>
      <c r="T9" s="21"/>
      <c r="U9" s="21"/>
      <c r="V9" s="21"/>
      <c r="W9" s="21"/>
      <c r="X9" s="21"/>
    </row>
    <row r="10" spans="2:33" ht="19.5">
      <c r="A10" s="21"/>
      <c r="B10" s="21"/>
      <c r="C10" s="162" t="s">
        <v>35</v>
      </c>
      <c r="D10" s="162" t="s">
        <v>36</v>
      </c>
      <c r="E10" s="53" t="s">
        <v>37</v>
      </c>
      <c r="F10" s="21"/>
      <c r="G10" s="75" t="s">
        <v>38</v>
      </c>
      <c r="H10" s="63"/>
      <c r="I10" s="76"/>
      <c r="J10" s="77">
        <f>Under13Girls!D3</f>
        <v>0.0</v>
      </c>
      <c r="K10" s="77">
        <f>Under13Girls!D4</f>
        <v>28.0</v>
      </c>
      <c r="L10" s="77">
        <f>Under13Girls!D5</f>
        <v>89.0</v>
      </c>
      <c r="M10" s="77">
        <f>Under13Girls!D6</f>
        <v>65.0</v>
      </c>
      <c r="N10" s="77">
        <f>Under13Girls!D7</f>
        <v>111.0</v>
      </c>
      <c r="O10" s="77">
        <f>Under13Girls!D8</f>
        <v>0.0</v>
      </c>
      <c r="P10" s="77">
        <f>Under13Girls!D9</f>
        <v>42.0</v>
      </c>
      <c r="Q10" s="77">
        <f>Under13Girls!D10</f>
        <v>40.0</v>
      </c>
      <c r="S10" s="21"/>
      <c r="T10" s="21"/>
      <c r="U10" s="21"/>
      <c r="V10" s="21"/>
      <c r="W10" s="21"/>
      <c r="X10" s="21"/>
    </row>
    <row r="11" spans="2:33" ht="19.5">
      <c r="A11" s="21"/>
      <c r="B11" s="21"/>
      <c r="C11" s="163" t="s">
        <v>39</v>
      </c>
      <c r="D11" s="163" t="s">
        <v>40</v>
      </c>
      <c r="E11" s="53" t="s">
        <v>41</v>
      </c>
      <c r="F11" s="21"/>
      <c r="G11" s="75" t="s">
        <v>42</v>
      </c>
      <c r="H11" s="63"/>
      <c r="I11" s="76"/>
      <c r="J11" s="77">
        <f>Under15Girls!D3</f>
        <v>58.0</v>
      </c>
      <c r="K11" s="77">
        <f>Under15Girls!D4</f>
        <v>0.0</v>
      </c>
      <c r="L11" s="77">
        <f>Under15Girls!D5</f>
        <v>50.0</v>
      </c>
      <c r="M11" s="77">
        <f>Under15Girls!D6</f>
        <v>54.0</v>
      </c>
      <c r="N11" s="77">
        <f>Under15Girls!D7</f>
        <v>38.0</v>
      </c>
      <c r="O11" s="77">
        <f>Under15Girls!D8</f>
        <v>75.0</v>
      </c>
      <c r="P11" s="77">
        <f>Under15Girls!D9</f>
        <v>30.0</v>
      </c>
      <c r="Q11" s="77">
        <f>Under15Girls!D10</f>
        <v>178.0</v>
      </c>
      <c r="S11" s="21"/>
      <c r="T11" s="21"/>
      <c r="U11" s="21"/>
      <c r="V11" s="21"/>
      <c r="W11" s="21"/>
      <c r="X11" s="21"/>
    </row>
    <row r="12" spans="2:33" ht="19.5">
      <c r="A12" s="21"/>
      <c r="B12" s="21"/>
      <c r="C12" s="21"/>
      <c r="D12" s="21"/>
      <c r="E12" s="21"/>
      <c r="F12" s="21"/>
      <c r="G12" s="78" t="s">
        <v>43</v>
      </c>
      <c r="H12" s="79"/>
      <c r="I12" s="80"/>
      <c r="J12" s="77">
        <f>Under17Women!D3</f>
        <v>113.0</v>
      </c>
      <c r="K12" s="77">
        <f>Under17Women!D4</f>
        <v>72.0</v>
      </c>
      <c r="L12" s="77">
        <f>Under17Women!D5</f>
        <v>0.0</v>
      </c>
      <c r="M12" s="77">
        <f>Under17Women!D6</f>
        <v>10.0</v>
      </c>
      <c r="N12" s="77">
        <f>Under17Women!D7</f>
        <v>0.0</v>
      </c>
      <c r="O12" s="77">
        <f>Under17Women!D8</f>
        <v>12.0</v>
      </c>
      <c r="P12" s="77">
        <f>Under17Women!D9</f>
        <v>0.0</v>
      </c>
      <c r="Q12" s="77">
        <f>Under17Women!D10</f>
        <v>143.0</v>
      </c>
      <c r="S12" s="21"/>
      <c r="T12" s="21"/>
      <c r="U12" s="21"/>
      <c r="V12" s="21"/>
      <c r="W12" s="21"/>
      <c r="X12" s="21"/>
    </row>
    <row r="13" spans="2:33" ht="20.25">
      <c r="A13" s="198"/>
      <c r="B13" s="214" t="s">
        <v>44</v>
      </c>
      <c r="C13" s="21"/>
      <c r="D13" s="21"/>
      <c r="F13" s="21"/>
      <c r="G13" s="68" t="s">
        <v>45</v>
      </c>
      <c r="H13" s="65"/>
      <c r="I13" s="66"/>
      <c r="J13" s="69">
        <f>SUM(J5:J12)</f>
        <v>526.0</v>
      </c>
      <c r="K13" s="69">
        <f>SUM(K5:K12)</f>
        <v>262.0</v>
      </c>
      <c r="L13" s="69">
        <f>SUM(L5:L12)</f>
        <v>483.0</v>
      </c>
      <c r="M13" s="69">
        <f>SUM(M5:M12)</f>
        <v>289.0</v>
      </c>
      <c r="N13" s="69">
        <f>SUM(N5:N12)</f>
        <v>418.0</v>
      </c>
      <c r="O13" s="69">
        <f>SUM(O5:O12)</f>
        <v>196.0</v>
      </c>
      <c r="P13" s="69">
        <f>SUM(P5:P12)</f>
        <v>218.0</v>
      </c>
      <c r="Q13" s="69">
        <f>SUM(Q5:Q12)</f>
        <v>479.0</v>
      </c>
      <c r="S13" s="21"/>
      <c r="T13" s="21"/>
      <c r="U13" s="21"/>
      <c r="V13" s="21"/>
      <c r="W13" s="21"/>
      <c r="X13" s="21"/>
    </row>
    <row r="14" spans="2:33" ht="20.25">
      <c r="A14" s="198"/>
      <c r="B14" s="199" t="s">
        <v>46</v>
      </c>
      <c r="C14" s="21"/>
      <c r="D14" s="21"/>
      <c r="F14" s="21"/>
      <c r="G14" s="68" t="s">
        <v>47</v>
      </c>
      <c r="H14" s="65"/>
      <c r="I14" s="66"/>
      <c r="J14" s="69">
        <f>RANK(J13,J13:Q13,0)</f>
        <v>1.0</v>
      </c>
      <c r="K14" s="69">
        <f>RANK(K13,J13:Q13,0)</f>
        <v>6.0</v>
      </c>
      <c r="L14" s="69">
        <f>RANK(L13,J13:Q13,0)</f>
        <v>2.0</v>
      </c>
      <c r="M14" s="69">
        <f>RANK(M13,J13:Q13,0)</f>
        <v>5.0</v>
      </c>
      <c r="N14" s="69">
        <f>RANK(N13,J13:Q13,0)</f>
        <v>4.0</v>
      </c>
      <c r="O14" s="69">
        <f>RANK(O13,J13:Q13,0)</f>
        <v>8.0</v>
      </c>
      <c r="P14" s="69">
        <f>RANK(P13,J13:Q13,0)</f>
        <v>7.0</v>
      </c>
      <c r="Q14" s="69">
        <f>RANK(Q13,J13:Q13,0)</f>
        <v>3.0</v>
      </c>
      <c r="S14" s="21"/>
      <c r="T14" s="21"/>
      <c r="U14" s="21"/>
      <c r="V14" s="21"/>
      <c r="W14" s="21"/>
      <c r="X14" s="21"/>
    </row>
    <row r="15" spans="2:33" ht="19.5">
      <c r="A15" s="198"/>
      <c r="B15" s="199" t="s">
        <v>48</v>
      </c>
      <c r="C15" s="21"/>
      <c r="D15" s="21"/>
      <c r="F15" s="21"/>
      <c r="N15" s="81"/>
      <c r="S15" s="21"/>
      <c r="T15" s="21"/>
      <c r="U15" s="21"/>
      <c r="V15" s="21"/>
      <c r="W15" s="21"/>
      <c r="X15" s="21"/>
    </row>
    <row r="16" spans="2:33" ht="15.75">
      <c r="A16" s="198"/>
      <c r="B16" s="199" t="s">
        <v>49</v>
      </c>
      <c r="C16" s="21"/>
      <c r="D16" s="21"/>
      <c r="F16" s="21"/>
      <c r="G16" s="167" t="s">
        <v>50</v>
      </c>
      <c r="H16" s="167"/>
      <c r="I16" s="167"/>
      <c r="J16" s="167"/>
      <c r="K16" s="167"/>
      <c r="M16" s="167" t="s">
        <v>51</v>
      </c>
      <c r="N16" s="167"/>
      <c r="O16" s="167"/>
      <c r="P16" s="167"/>
      <c r="Q16" s="167"/>
      <c r="S16" s="21"/>
      <c r="T16" s="21"/>
      <c r="U16" s="21"/>
      <c r="V16" s="21"/>
      <c r="W16" s="21"/>
      <c r="X16" s="21"/>
    </row>
    <row r="17" spans="2:33">
      <c r="A17" s="198"/>
      <c r="B17" s="199" t="s">
        <v>52</v>
      </c>
      <c r="C17" s="21"/>
      <c r="D17" s="21"/>
      <c r="F17" s="21"/>
      <c r="G17" s="41"/>
      <c r="H17" s="39"/>
      <c r="I17" s="39"/>
      <c r="J17" s="39"/>
      <c r="K17" s="39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</row>
    <row r="18" spans="2:33">
      <c r="A18" s="198"/>
      <c r="B18" s="199" t="s">
        <v>53</v>
      </c>
      <c r="C18" s="21"/>
      <c r="D18" s="21"/>
      <c r="E18" s="21"/>
      <c r="F18" s="21"/>
      <c r="G18" s="21"/>
      <c r="H18" s="39"/>
      <c r="I18" s="39"/>
      <c r="J18" s="39"/>
      <c r="K18" s="39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</row>
    <row r="19" spans="2:33">
      <c r="A19" s="198"/>
      <c r="B19" s="198" t="s">
        <v>54</v>
      </c>
      <c r="C19" s="21"/>
      <c r="D19" s="21"/>
      <c r="E19" s="21"/>
      <c r="F19" s="21"/>
      <c r="G19" s="41"/>
      <c r="H19" s="39"/>
      <c r="I19" s="39"/>
      <c r="J19" s="39"/>
      <c r="K19" s="39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</row>
    <row r="20" spans="2:33">
      <c r="A20" s="21"/>
      <c r="C20" s="21"/>
      <c r="D20" s="21"/>
      <c r="E20" s="21"/>
      <c r="F20" s="21"/>
      <c r="G20" s="41"/>
      <c r="H20" s="39"/>
      <c r="I20" s="39"/>
      <c r="J20" s="39"/>
      <c r="K20" s="39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</row>
    <row r="21" spans="2:33">
      <c r="A21" s="21"/>
      <c r="C21" s="21"/>
      <c r="D21" s="21"/>
      <c r="E21" s="21"/>
      <c r="F21" s="21"/>
      <c r="G21" s="41"/>
      <c r="H21" s="39"/>
      <c r="I21" s="39"/>
      <c r="J21" s="39"/>
      <c r="K21" s="39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</row>
    <row r="22" spans="2:33">
      <c r="G22" s="21"/>
      <c r="H22" s="39"/>
      <c r="I22" s="39"/>
      <c r="J22" s="39"/>
      <c r="K22" s="39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</row>
    <row r="23" spans="2:33">
      <c r="G23" s="40"/>
      <c r="H23" s="39"/>
      <c r="I23" s="39"/>
      <c r="J23" s="39"/>
      <c r="K23" s="39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</row>
    <row r="24" spans="2:33">
      <c r="G24" s="39"/>
      <c r="H24" s="39"/>
      <c r="I24" s="39"/>
      <c r="J24" s="39"/>
      <c r="K24" s="39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</row>
    <row r="25" spans="2:33">
      <c r="G25" s="40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</row>
    <row r="26" spans="2:33">
      <c r="G26" s="40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</row>
    <row r="27" spans="2:33">
      <c r="G27" s="40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</row>
    <row r="28" spans="2:33">
      <c r="G28" s="40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</row>
    <row r="29" spans="2:33">
      <c r="G29" s="40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</row>
    <row r="30" spans="2:33">
      <c r="A30" s="40"/>
      <c r="B30" s="21"/>
      <c r="C30" s="21"/>
      <c r="D30" s="21"/>
      <c r="G30" s="40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</row>
    <row r="31" spans="2:33">
      <c r="A31" s="40"/>
      <c r="B31" s="21"/>
      <c r="C31" s="21"/>
      <c r="D31" s="21"/>
      <c r="G31" s="40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</row>
    <row r="32" spans="2:33">
      <c r="A32" s="40"/>
      <c r="B32" s="21"/>
      <c r="C32" s="21"/>
      <c r="D32" s="21"/>
      <c r="G32" s="26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</row>
    <row r="33" spans="2:33">
      <c r="A33" s="40"/>
      <c r="B33" s="21"/>
      <c r="C33" s="21"/>
      <c r="D33" s="21"/>
      <c r="G33" s="26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</row>
    <row r="34" spans="2:33">
      <c r="A34" s="40"/>
      <c r="B34" s="21"/>
      <c r="C34" s="21"/>
      <c r="D34" s="21"/>
      <c r="G34" s="166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</row>
    <row r="35" spans="2:33">
      <c r="A35" s="40"/>
      <c r="B35" s="21"/>
      <c r="C35" s="21"/>
      <c r="D35" s="21"/>
      <c r="G35" s="166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</row>
    <row r="36" spans="2:33">
      <c r="A36" s="40"/>
      <c r="B36" s="21"/>
      <c r="C36" s="21"/>
      <c r="D36" s="21"/>
      <c r="G36" s="26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</row>
    <row r="37" spans="2:33"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</row>
    <row r="38" spans="2:33"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</row>
    <row r="39" spans="2:33"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</row>
    <row r="40" spans="2:33" ht="21.95" customHeight="1"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</row>
    <row r="41" spans="2:33" ht="89.25" customHeight="1">
      <c r="O41" s="39"/>
      <c r="P41" s="39"/>
      <c r="Q41" s="39"/>
      <c r="R41" s="39"/>
      <c r="T41" s="21"/>
    </row>
    <row r="42" spans="2:33" ht="21.95" customHeight="1">
      <c r="T42" s="21"/>
    </row>
    <row r="43" spans="2:33" ht="21.95" customHeight="1"/>
    <row r="44" spans="2:33" ht="21.95" customHeight="1"/>
    <row r="45" spans="2:33" ht="21.95" customHeight="1"/>
    <row r="46" spans="2:33" ht="21.95" customHeight="1"/>
    <row r="47" spans="2:33" ht="21.95" customHeight="1"/>
    <row r="48" spans="2:33" ht="21.95" customHeight="1"/>
    <row r="49" spans="2:33" ht="21.95" customHeight="1"/>
    <row r="50" spans="2:33" ht="21.95" customHeight="1"/>
    <row r="51" spans="2:33" ht="21.95" customHeight="1"/>
    <row r="52" spans="2:33" ht="21.95" customHeight="1"/>
    <row r="53" spans="2:33" ht="21.95" customHeight="1"/>
    <row r="54" spans="2:33" ht="20.1" customHeight="1"/>
    <row r="55" spans="2:33" ht="20.1" customHeight="1"/>
    <row r="56" spans="2:33" ht="20.1" customHeight="1">
      <c r="B56" s="49"/>
      <c r="C56" s="21"/>
      <c r="D56" s="21"/>
      <c r="E56" s="21"/>
      <c r="F56" s="21"/>
      <c r="G56" s="21"/>
      <c r="H56" s="21"/>
      <c r="I56" s="21"/>
      <c r="J56" s="21"/>
    </row>
    <row r="57" spans="2:33" ht="20.1" customHeight="1">
      <c r="B57" s="87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</row>
    <row r="58" spans="2:33" ht="20.1" customHeight="1">
      <c r="B58" s="87"/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</row>
    <row r="59" spans="2:33" ht="20.1" customHeight="1">
      <c r="B59" s="88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6"/>
      <c r="P59" s="48"/>
      <c r="Q59" s="48"/>
    </row>
    <row r="60" spans="2:33" ht="20.1" customHeight="1">
      <c r="B60" s="87"/>
      <c r="C60" s="86"/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</row>
    <row r="61" spans="2:33" ht="20.1" customHeight="1">
      <c r="B61" s="87"/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</row>
    <row r="62" spans="2:33" ht="20.1" customHeight="1">
      <c r="B62" s="87"/>
      <c r="C62" s="86"/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</row>
    <row r="63" spans="2:33" ht="20.1" customHeight="1">
      <c r="B63" s="87"/>
      <c r="C63" s="86"/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</row>
    <row r="64" spans="2:33" ht="20.1" customHeight="1">
      <c r="B64" s="87"/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</row>
    <row r="65" spans="2:33" ht="20.1" customHeight="1">
      <c r="B65" s="87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86"/>
      <c r="N65" s="86"/>
    </row>
    <row r="66" spans="2:33" ht="20.1" customHeight="1">
      <c r="B66" s="87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</row>
    <row r="67" spans="2:33" ht="20.1" customHeight="1">
      <c r="B67" s="87"/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</row>
    <row r="68" spans="2:33" ht="21.95" customHeight="1"/>
    <row r="69" spans="2:33" ht="21.95" customHeight="1"/>
    <row r="70" spans="2:33" ht="21.95" customHeight="1"/>
    <row r="71" spans="2:33" ht="21.95" customHeight="1"/>
    <row r="72" spans="2:33" ht="21.95" customHeight="1"/>
    <row r="73" spans="2:33" ht="21.95" customHeight="1"/>
    <row r="74" spans="2:33" ht="21.95" customHeight="1"/>
    <row r="75" spans="2:33" ht="21.95" customHeight="1"/>
    <row r="76" spans="2:33" ht="21.95" customHeight="1"/>
    <row r="77" spans="2:33" ht="21.95" customHeight="1">
      <c r="C77" s="47"/>
    </row>
    <row r="78" spans="2:33" ht="21.95" customHeight="1">
      <c r="B78" s="47"/>
    </row>
    <row r="79" spans="2:33" ht="21.95" customHeight="1"/>
    <row r="80" spans="2:33" ht="21.95" customHeight="1">
      <c r="B80" s="47"/>
    </row>
    <row r="81" spans="2:33" ht="21.95" customHeight="1"/>
    <row r="82" spans="2:33" ht="21.95" customHeight="1">
      <c r="B82" s="49"/>
    </row>
    <row r="83" spans="2:33" ht="21.95" customHeight="1">
      <c r="B83" s="49"/>
    </row>
    <row r="84" spans="2:33" ht="21.95" customHeight="1">
      <c r="B84" s="49"/>
    </row>
    <row r="85" spans="2:33" ht="21.95" customHeight="1">
      <c r="B85" s="50"/>
    </row>
    <row r="86" spans="2:33" ht="21.95" customHeight="1">
      <c r="B86" s="49"/>
    </row>
    <row r="87" spans="2:33" ht="21.95" customHeight="1">
      <c r="B87" s="49"/>
    </row>
    <row r="88" spans="2:33" ht="21.95" customHeight="1">
      <c r="B88" s="49"/>
    </row>
    <row r="89" spans="2:33" ht="21.95" customHeight="1">
      <c r="B89" s="50"/>
      <c r="C89" s="50"/>
      <c r="D89" s="51"/>
      <c r="E89" s="51"/>
      <c r="F89" s="51"/>
      <c r="G89" s="51"/>
      <c r="H89" s="51"/>
      <c r="I89" s="51"/>
      <c r="J89" s="51"/>
      <c r="K89" s="51"/>
    </row>
    <row r="90" spans="2:33" ht="21.95" customHeight="1">
      <c r="B90" s="50"/>
    </row>
    <row r="91" spans="2:33" ht="21.95" customHeight="1">
      <c r="B91" s="50"/>
    </row>
    <row r="92" spans="2:33" ht="21.95" customHeight="1">
      <c r="B92" s="49"/>
    </row>
    <row r="93" spans="2:33" ht="21.95" customHeight="1"/>
  </sheetData>
  <mergeCells count="1">
    <mergeCell ref="N1:O1"/>
  </mergeCells>
  <hyperlinks>
    <hyperlink ref="B14" location="Under11Girls!A1" display="GIrls"/>
    <hyperlink ref="B15" location="Under11Boys!A1" display="Boys"/>
    <hyperlink ref="B16" location="Decsheets!A1" display="Declarations"/>
    <hyperlink ref="B17" location="NonScoring!A1" display="Non-scoring"/>
    <hyperlink ref="B18" location="powerof10!A1" display="powerof10"/>
  </hyperlinks>
</worksheet>
</file>

<file path=xl/worksheets/sheet10.xml><?xml version="1.0" encoding="utf-8"?>
<worksheet xmlns="http://schemas.openxmlformats.org/spreadsheetml/2006/main" xmlns:r="http://schemas.openxmlformats.org/officeDocument/2006/relationships">
  <dimension ref="A1:AF169"/>
  <sheetViews>
    <sheetView showGridLines="1" workbookViewId="0" topLeftCell="A1">
      <selection activeCell="A1" sqref="A1"/>
    </sheetView>
  </sheetViews>
  <sheetFormatPr defaultRowHeight="15"/>
  <cols>
    <col min="1" max="1" width="8.42578125" customWidth="1"/>
    <col min="2" max="2" width="3.28515625" style="21" customWidth="1"/>
    <col min="3" max="3" width="37.5703125" customWidth="1"/>
    <col min="4" max="4" width="29.5703125" customWidth="1"/>
    <col min="5" max="5" width="10.5703125" customWidth="1"/>
    <col min="6" max="6" width="4.7109375" style="21" customWidth="1"/>
    <col min="7" max="7" width="6.7109375" hidden="1" customWidth="1"/>
    <col min="8" max="8" width="9.140625" hidden="1" customWidth="1"/>
    <col min="9" max="9" width="6.0" customWidth="1"/>
    <col min="10" max="15" width="5.28515625" customWidth="1"/>
    <col min="16" max="16" width="6.28515625" customWidth="1"/>
    <col min="17" max="18" width="5.28515625" customWidth="1"/>
    <col min="19" max="19" width="8.7109375" customWidth="1"/>
    <col min="20" max="21" width="4.28515625" hidden="1" customWidth="1"/>
    <col min="22" max="22" width="0.0" hidden="1" customWidth="1"/>
    <col min="23" max="23" width="2.28515625" hidden="1" customWidth="1"/>
    <col min="24" max="24" width="3.5703125" hidden="1" customWidth="1"/>
    <col min="26" max="26" width="6.85546875" customWidth="1"/>
    <col min="27" max="27" width="20.85546875" customWidth="1"/>
    <col min="28" max="28" width="14.28515625" customWidth="1"/>
  </cols>
  <sheetData>
    <row r="1" spans="1:32" s="59" customFormat="1" ht="18.75">
      <c r="A1" s="57" t="s">
        <v>326</v>
      </c>
      <c r="B1" s="57"/>
      <c r="C1" s="57"/>
      <c r="D1" s="57"/>
      <c r="E1" s="57"/>
      <c r="F1" s="57"/>
      <c r="G1" s="57"/>
      <c r="H1" s="21"/>
      <c r="I1" s="59"/>
      <c r="J1" s="60" t="str">
        <f>Home!N1</f>
        <v>Allianz Park</v>
      </c>
      <c r="K1" s="59"/>
      <c r="L1" s="59"/>
      <c r="M1" s="59"/>
      <c r="N1" s="59"/>
      <c r="O1" s="59"/>
      <c r="P1" s="251">
        <f>Home!Q1</f>
        <v>42596.0</v>
      </c>
      <c r="Q1" s="251"/>
      <c r="R1" s="251"/>
      <c r="S1" s="59"/>
      <c r="T1" s="59"/>
      <c r="U1" s="59"/>
      <c r="V1" s="59"/>
      <c r="W1" s="57"/>
      <c r="X1" s="57"/>
      <c r="Y1" s="57"/>
      <c r="Z1" s="57"/>
      <c r="AA1" s="57"/>
      <c r="AB1" s="57"/>
      <c r="AC1" s="102"/>
      <c r="AD1" s="59"/>
      <c r="AE1" s="59"/>
      <c r="AF1" s="59"/>
    </row>
    <row r="2" spans="1:32" ht="15.75" customHeight="1">
      <c r="A2" s="90"/>
      <c r="B2" s="61"/>
      <c r="C2" s="27" t="s">
        <v>111</v>
      </c>
      <c r="D2" s="27" t="s">
        <v>112</v>
      </c>
      <c r="E2" s="28"/>
      <c r="F2" s="39"/>
      <c r="G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1"/>
      <c r="U2" s="21"/>
      <c r="V2" s="21"/>
      <c r="W2" s="104"/>
      <c r="X2" s="29"/>
      <c r="Y2" s="102"/>
      <c r="Z2" s="29"/>
      <c r="AA2" s="164"/>
      <c r="AB2" s="29"/>
      <c r="AC2" s="102"/>
      <c r="AD2" s="21"/>
      <c r="AE2" s="21"/>
      <c r="AF2" s="21"/>
    </row>
    <row r="3" spans="1:32">
      <c r="A3" s="32"/>
      <c r="B3" s="85">
        <v>1.0</v>
      </c>
      <c r="C3" s="49" t="str">
        <f>Decsheets!T5</f>
        <v>Ealing S&amp;M</v>
      </c>
      <c r="D3" s="84">
        <f>SUM(J14:J165)</f>
        <v>162.0</v>
      </c>
      <c r="E3" s="43" t="str">
        <f>Decsheets!S5</f>
        <v>A</v>
      </c>
      <c r="F3" s="39"/>
      <c r="G3" s="29"/>
      <c r="I3" s="29"/>
      <c r="J3" s="29"/>
      <c r="K3" s="29"/>
      <c r="L3" s="29"/>
      <c r="M3" s="29"/>
      <c r="N3" s="29"/>
      <c r="O3" s="29"/>
      <c r="P3" s="213" t="s">
        <v>57</v>
      </c>
      <c r="Q3" s="213" t="s">
        <v>58</v>
      </c>
      <c r="R3" s="213" t="s">
        <v>113</v>
      </c>
      <c r="S3" s="29"/>
      <c r="T3" s="21"/>
      <c r="U3" s="21"/>
      <c r="V3" s="21"/>
      <c r="W3" s="29"/>
      <c r="X3" s="29"/>
      <c r="Y3" s="102"/>
      <c r="Z3" s="29"/>
      <c r="AA3" s="29"/>
      <c r="AB3" s="29"/>
      <c r="AC3" s="102"/>
      <c r="AD3" s="21"/>
      <c r="AE3" s="21"/>
      <c r="AF3" s="21"/>
    </row>
    <row r="4" spans="1:32">
      <c r="A4" s="32"/>
      <c r="B4" s="85">
        <v>2.0</v>
      </c>
      <c r="C4" s="49" t="str">
        <f>Decsheets!T6</f>
        <v>Enfield &amp; H</v>
      </c>
      <c r="D4" s="84">
        <f>SUM(K14:K165)</f>
        <v>67.0</v>
      </c>
      <c r="E4" s="43" t="str">
        <f>Decsheets!S6</f>
        <v>B</v>
      </c>
      <c r="F4" s="39"/>
      <c r="G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1"/>
      <c r="U4" s="21"/>
      <c r="V4" s="21"/>
      <c r="W4" s="29"/>
      <c r="X4" s="103"/>
      <c r="Y4" s="122"/>
      <c r="Z4" s="29"/>
      <c r="AA4" s="29"/>
      <c r="AB4" s="103"/>
      <c r="AC4" s="122"/>
      <c r="AD4" s="21"/>
      <c r="AE4" s="21"/>
      <c r="AF4" s="21"/>
    </row>
    <row r="5" spans="1:32">
      <c r="A5" s="32"/>
      <c r="B5" s="85">
        <v>3.0</v>
      </c>
      <c r="C5" s="49" t="str">
        <f>Decsheets!T7</f>
        <v>Highgate</v>
      </c>
      <c r="D5" s="84">
        <f>SUM(L14:L165)</f>
        <v>95.0</v>
      </c>
      <c r="E5" s="43" t="str">
        <f>Decsheets!S7</f>
        <v>C</v>
      </c>
      <c r="F5" s="39"/>
      <c r="G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1"/>
      <c r="U5" s="21"/>
      <c r="V5" s="21"/>
      <c r="W5" s="29"/>
      <c r="X5" s="29"/>
      <c r="Y5" s="123"/>
      <c r="Z5" s="29"/>
      <c r="AA5" s="29"/>
      <c r="AB5" s="29"/>
      <c r="AC5" s="123"/>
      <c r="AD5" s="21"/>
      <c r="AE5" s="21"/>
      <c r="AF5" s="21"/>
    </row>
    <row r="6" spans="1:32">
      <c r="A6" s="32"/>
      <c r="B6" s="85" t="s">
        <v>114</v>
      </c>
      <c r="C6" s="49" t="str">
        <f>Decsheets!T8</f>
        <v>Heathside</v>
      </c>
      <c r="D6" s="84">
        <f>SUM(M14:M165)</f>
        <v>18.0</v>
      </c>
      <c r="E6" s="43" t="str">
        <f>Decsheets!S8</f>
        <v>D</v>
      </c>
      <c r="F6" s="39"/>
      <c r="G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1"/>
      <c r="U6" s="21"/>
      <c r="V6" s="21"/>
      <c r="W6" s="29"/>
      <c r="X6" s="29"/>
      <c r="Y6" s="123"/>
      <c r="Z6" s="29"/>
      <c r="AA6" s="29"/>
      <c r="AB6" s="29"/>
      <c r="AC6" s="123"/>
      <c r="AD6" s="21"/>
      <c r="AE6" s="21"/>
      <c r="AF6" s="21"/>
    </row>
    <row r="7" spans="1:32">
      <c r="A7" s="32"/>
      <c r="B7" s="85" t="s">
        <v>115</v>
      </c>
      <c r="C7" s="49" t="str">
        <f>Decsheets!T9</f>
        <v>TVH</v>
      </c>
      <c r="D7" s="84">
        <f>SUM(N14:N165)</f>
        <v>26.0</v>
      </c>
      <c r="E7" s="43" t="str">
        <f>Decsheets!S9</f>
        <v>E</v>
      </c>
      <c r="F7" s="39"/>
      <c r="G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1"/>
      <c r="U7" s="21"/>
      <c r="V7" s="21"/>
      <c r="W7" s="29"/>
      <c r="X7" s="29"/>
      <c r="Y7" s="123"/>
      <c r="Z7" s="29"/>
      <c r="AA7" s="29"/>
      <c r="AB7" s="29"/>
      <c r="AC7" s="123"/>
      <c r="AD7" s="21"/>
      <c r="AE7" s="21"/>
      <c r="AF7" s="21"/>
    </row>
    <row r="8" spans="1:32">
      <c r="A8" s="32"/>
      <c r="B8" s="85" t="s">
        <v>116</v>
      </c>
      <c r="C8" s="49" t="str">
        <f>Decsheets!T10</f>
        <v>Trent Park</v>
      </c>
      <c r="D8" s="84">
        <f>SUM(O14:O165)</f>
        <v>40.0</v>
      </c>
      <c r="E8" s="43" t="str">
        <f>Decsheets!S10</f>
        <v>G</v>
      </c>
      <c r="F8" s="39"/>
      <c r="G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1"/>
      <c r="U8" s="21"/>
      <c r="V8" s="21"/>
      <c r="W8" s="29"/>
      <c r="X8" s="29"/>
      <c r="Y8" s="123"/>
      <c r="Z8" s="29"/>
      <c r="AA8" s="29"/>
      <c r="AB8" s="29"/>
      <c r="AC8" s="123"/>
      <c r="AD8" s="21"/>
      <c r="AE8" s="21"/>
      <c r="AF8" s="21"/>
    </row>
    <row r="9" spans="1:32">
      <c r="A9" s="32"/>
      <c r="B9" s="85" t="s">
        <v>117</v>
      </c>
      <c r="C9" s="49" t="str">
        <f>Decsheets!T11</f>
        <v>Barnet</v>
      </c>
      <c r="D9" s="84">
        <f>SUM(P14:P165)</f>
        <v>18.0</v>
      </c>
      <c r="E9" s="43" t="str">
        <f>Decsheets!S11</f>
        <v>H</v>
      </c>
      <c r="F9" s="39"/>
      <c r="G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1"/>
      <c r="U9" s="21"/>
      <c r="V9" s="21"/>
      <c r="W9" s="29"/>
      <c r="X9" s="29"/>
      <c r="Y9" s="123"/>
      <c r="Z9" s="29"/>
      <c r="AA9" s="29"/>
      <c r="AB9" s="29"/>
      <c r="AC9" s="123"/>
      <c r="AD9" s="21"/>
      <c r="AE9" s="21"/>
      <c r="AF9" s="21"/>
    </row>
    <row r="10" spans="1:32">
      <c r="A10" s="32"/>
      <c r="B10" s="85" t="s">
        <v>118</v>
      </c>
      <c r="C10" s="49" t="str">
        <f>Decsheets!T12</f>
        <v>Shaftesbury</v>
      </c>
      <c r="D10" s="84">
        <f>SUM(Q14:Q165)</f>
        <v>0.0</v>
      </c>
      <c r="E10" s="43" t="str">
        <f>Decsheets!S12</f>
        <v>J</v>
      </c>
      <c r="F10" s="39"/>
      <c r="G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1"/>
      <c r="U10" s="21"/>
      <c r="V10" s="21"/>
      <c r="W10" s="29"/>
      <c r="X10" s="29"/>
      <c r="Y10" s="123"/>
      <c r="Z10" s="29"/>
      <c r="AA10" s="29"/>
      <c r="AB10" s="29"/>
      <c r="AC10" s="123"/>
      <c r="AD10" s="21"/>
      <c r="AE10" s="21"/>
      <c r="AF10" s="21"/>
    </row>
    <row r="11" spans="1:32" hidden="1">
      <c r="A11" s="32"/>
      <c r="B11" s="21"/>
      <c r="C11" s="21" t="s">
        <v>245</v>
      </c>
      <c r="D11" s="30">
        <f>SUM(R14:R165)</f>
        <v>510.0</v>
      </c>
      <c r="E11" s="43"/>
      <c r="F11" s="39"/>
      <c r="G11" s="29"/>
      <c r="I11" s="29"/>
      <c r="J11" s="29"/>
      <c r="K11" s="29"/>
      <c r="L11" s="29"/>
      <c r="M11" s="29"/>
      <c r="N11" s="29"/>
      <c r="O11" s="29"/>
      <c r="P11" s="29"/>
      <c r="Q11" s="29"/>
      <c r="R11" s="121" t="s">
        <v>120</v>
      </c>
      <c r="S11" s="29"/>
      <c r="T11" s="21"/>
      <c r="U11" s="21"/>
      <c r="V11" s="21"/>
      <c r="W11" s="29"/>
      <c r="X11" s="29"/>
      <c r="Y11" s="123"/>
      <c r="Z11" s="29"/>
      <c r="AA11" s="29"/>
      <c r="AB11" s="29"/>
      <c r="AC11" s="123"/>
      <c r="AD11" s="21"/>
      <c r="AE11" s="21"/>
      <c r="AF11" s="21"/>
    </row>
    <row r="12" spans="1:32">
      <c r="A12" s="32"/>
      <c r="B12" s="61"/>
      <c r="C12" s="31"/>
      <c r="D12" s="31"/>
      <c r="E12" s="28"/>
      <c r="F12" s="39"/>
      <c r="G12" s="29"/>
      <c r="I12" s="29"/>
      <c r="J12" s="44"/>
      <c r="K12" s="44"/>
      <c r="L12" s="44"/>
      <c r="M12" s="44"/>
      <c r="N12" s="44"/>
      <c r="O12" s="44"/>
      <c r="P12" s="44"/>
      <c r="Q12" s="44"/>
      <c r="R12" s="121"/>
      <c r="S12" s="29"/>
      <c r="T12" s="21"/>
      <c r="U12" s="21"/>
      <c r="V12" s="21"/>
      <c r="W12" s="29"/>
      <c r="X12" s="29"/>
      <c r="Y12" s="123"/>
      <c r="Z12" s="29"/>
      <c r="AA12" s="29"/>
      <c r="AB12" s="29"/>
      <c r="AC12" s="123"/>
      <c r="AD12" s="21"/>
      <c r="AE12" s="21"/>
      <c r="AF12" s="21"/>
    </row>
    <row r="13" spans="1:32">
      <c r="A13" s="32" t="s">
        <v>123</v>
      </c>
      <c r="B13" s="61"/>
      <c r="C13" s="33" t="s">
        <v>327</v>
      </c>
      <c r="D13" s="28" t="s">
        <v>125</v>
      </c>
      <c r="E13" s="91">
        <v>2.5</v>
      </c>
      <c r="F13" s="39"/>
      <c r="G13" s="29"/>
      <c r="I13" s="29"/>
      <c r="J13" s="34" t="str">
        <f>Decsheets!S5</f>
        <v>A</v>
      </c>
      <c r="K13" s="34" t="str">
        <f>Decsheets!S6</f>
        <v>B</v>
      </c>
      <c r="L13" s="34" t="str">
        <f>Decsheets!S7</f>
        <v>C</v>
      </c>
      <c r="M13" s="34" t="str">
        <f>Decsheets!S8</f>
        <v>D</v>
      </c>
      <c r="N13" s="34" t="str">
        <f>Decsheets!S9</f>
        <v>E</v>
      </c>
      <c r="O13" s="34" t="str">
        <f>Decsheets!S10</f>
        <v>G</v>
      </c>
      <c r="P13" s="34" t="str">
        <f>Decsheets!S11</f>
        <v>H</v>
      </c>
      <c r="Q13" s="34" t="str">
        <f>Decsheets!S12</f>
        <v>J</v>
      </c>
      <c r="R13" s="247"/>
      <c r="S13" s="29" t="s">
        <v>126</v>
      </c>
      <c r="T13" s="21"/>
      <c r="U13" s="21"/>
      <c r="V13" s="21"/>
      <c r="W13" s="29"/>
      <c r="X13" s="29"/>
      <c r="Y13" s="123"/>
      <c r="Z13" s="29"/>
      <c r="AA13" s="29"/>
      <c r="AB13" s="29"/>
      <c r="AC13" s="123"/>
      <c r="AD13" s="21"/>
      <c r="AE13" s="21"/>
      <c r="AF13" s="21"/>
    </row>
    <row r="14" spans="1:32">
      <c r="A14" s="36" t="s">
        <v>131</v>
      </c>
      <c r="B14" s="62">
        <v>1.0</v>
      </c>
      <c r="C14" s="42" t="str">
        <f>IF(A14="","",VLOOKUP($A$13,IF(LEN(A14)=2,U15BB,U15BA),VLOOKUP(LEFT(A14,1),club,6,FALSE),FALSE))</f>
        <v>Tariq Wild</v>
      </c>
      <c r="D14" s="42" t="str">
        <f>IF(A14="","",VLOOKUP(LEFT(A14,1),club,2,FALSE))</f>
        <v>Highgate</v>
      </c>
      <c r="E14" s="93">
        <v>11.89</v>
      </c>
      <c r="F14" s="37">
        <f>Decsheets!$U$5</f>
        <v>16.0</v>
      </c>
      <c r="G14" s="29"/>
      <c r="I14" s="39"/>
      <c r="J14" s="35" t="str">
        <f>IF($A14="","",IF(LEFT($A14,1)=J$13,$F14,""))</f>
        <v/>
      </c>
      <c r="K14" s="35" t="str">
        <f>IF($A14="","",IF(LEFT($A14,1)=K$13,$F14,""))</f>
        <v/>
      </c>
      <c r="L14" s="35">
        <f>IF($A14="","",IF(LEFT($A14,1)=L$13,$F14,""))</f>
        <v>16.0</v>
      </c>
      <c r="M14" s="35" t="str">
        <f>IF($A14="","",IF(LEFT($A14,1)=M$13,$F14,""))</f>
        <v/>
      </c>
      <c r="N14" s="35" t="str">
        <f>IF($A14="","",IF(LEFT($A14,1)=N$13,$F14,""))</f>
        <v/>
      </c>
      <c r="O14" s="35" t="str">
        <f>IF($A14="","",IF(LEFT($A14,1)=O$13,$F14,""))</f>
        <v/>
      </c>
      <c r="P14" s="35" t="str">
        <f>IF($A14="","",IF(LEFT($A14,1)=P$13,$F14,""))</f>
        <v/>
      </c>
      <c r="Q14" s="35" t="str">
        <f>IF($A14="","",IF(LEFT($A14,1)=Q$13,$F14,""))</f>
        <v/>
      </c>
      <c r="R14" s="35"/>
      <c r="S14" s="29"/>
      <c r="T14" s="21" t="s">
        <v>274</v>
      </c>
      <c r="U14" s="21" t="s">
        <v>204</v>
      </c>
      <c r="V14" s="21">
        <v>100.0</v>
      </c>
      <c r="W14" s="21" t="s">
        <v>10</v>
      </c>
      <c r="X14" s="127">
        <f>IF(E$13=".","",E$13)</f>
        <v>2.5</v>
      </c>
      <c r="Y14" s="122"/>
      <c r="Z14" s="29"/>
      <c r="AA14" s="29"/>
      <c r="AB14" s="103"/>
      <c r="AC14" s="122"/>
      <c r="AD14" s="21"/>
      <c r="AE14" s="21"/>
      <c r="AF14" s="21"/>
    </row>
    <row r="15" spans="1:32">
      <c r="A15" s="36" t="s">
        <v>134</v>
      </c>
      <c r="B15" s="62">
        <v>2.0</v>
      </c>
      <c r="C15" s="42" t="str">
        <f>IF(A15="","",VLOOKUP($A$13,IF(LEN(A15)=2,U15BB,U15BA),VLOOKUP(LEFT(A15,1),club,6,FALSE),FALSE))</f>
        <v>Kai Thomas</v>
      </c>
      <c r="D15" s="42" t="str">
        <f>IF(A15="","",VLOOKUP(LEFT(A15,1),club,2,FALSE))</f>
        <v>Ealing S&amp;M</v>
      </c>
      <c r="E15" s="93">
        <v>12.05</v>
      </c>
      <c r="F15" s="37">
        <f>Decsheets!$U$6</f>
        <v>14.0</v>
      </c>
      <c r="G15" s="29"/>
      <c r="I15" s="39"/>
      <c r="J15" s="35">
        <f>IF($A15="","",IF(LEFT($A15,1)=J$13,$F15,""))</f>
        <v>14.0</v>
      </c>
      <c r="K15" s="35" t="str">
        <f>IF($A15="","",IF(LEFT($A15,1)=K$13,$F15,""))</f>
        <v/>
      </c>
      <c r="L15" s="35" t="str">
        <f>IF($A15="","",IF(LEFT($A15,1)=L$13,$F15,""))</f>
        <v/>
      </c>
      <c r="M15" s="35" t="str">
        <f>IF($A15="","",IF(LEFT($A15,1)=M$13,$F15,""))</f>
        <v/>
      </c>
      <c r="N15" s="35" t="str">
        <f>IF($A15="","",IF(LEFT($A15,1)=N$13,$F15,""))</f>
        <v/>
      </c>
      <c r="O15" s="35" t="str">
        <f>IF($A15="","",IF(LEFT($A15,1)=O$13,$F15,""))</f>
        <v/>
      </c>
      <c r="P15" s="35" t="str">
        <f>IF($A15="","",IF(LEFT($A15,1)=P$13,$F15,""))</f>
        <v/>
      </c>
      <c r="Q15" s="35" t="str">
        <f>IF($A15="","",IF(LEFT($A15,1)=Q$13,$F15,""))</f>
        <v/>
      </c>
      <c r="R15" s="35"/>
      <c r="S15" s="29"/>
      <c r="T15" s="21" t="s">
        <v>274</v>
      </c>
      <c r="U15" s="21" t="s">
        <v>204</v>
      </c>
      <c r="V15" s="21">
        <v>100.0</v>
      </c>
      <c r="W15" s="21" t="s">
        <v>10</v>
      </c>
      <c r="X15" s="127">
        <f>IF(E$13=".","",E$13)</f>
        <v>2.5</v>
      </c>
      <c r="Y15" s="123"/>
      <c r="Z15" s="29"/>
      <c r="AA15" s="29"/>
      <c r="AB15" s="29"/>
      <c r="AC15" s="123"/>
      <c r="AD15" s="21"/>
      <c r="AE15" s="21"/>
      <c r="AF15" s="21"/>
    </row>
    <row r="16" spans="1:32">
      <c r="A16" s="36" t="s">
        <v>127</v>
      </c>
      <c r="B16" s="62">
        <v>3.0</v>
      </c>
      <c r="C16" s="42" t="str">
        <f>IF(A16="","",VLOOKUP($A$13,IF(LEN(A16)=2,U15BB,U15BA),VLOOKUP(LEFT(A16,1),club,6,FALSE),FALSE))</f>
        <v>Samuel Conteh</v>
      </c>
      <c r="D16" s="42" t="str">
        <f>IF(A16="","",VLOOKUP(LEFT(A16,1),club,2,FALSE))</f>
        <v>TVH</v>
      </c>
      <c r="E16" s="93">
        <v>12.25</v>
      </c>
      <c r="F16" s="37">
        <f>Decsheets!$U$7</f>
        <v>12.0</v>
      </c>
      <c r="G16" s="29"/>
      <c r="I16" s="39"/>
      <c r="J16" s="35" t="str">
        <f>IF($A16="","",IF(LEFT($A16,1)=J$13,$F16,""))</f>
        <v/>
      </c>
      <c r="K16" s="35" t="str">
        <f>IF($A16="","",IF(LEFT($A16,1)=K$13,$F16,""))</f>
        <v/>
      </c>
      <c r="L16" s="35" t="str">
        <f>IF($A16="","",IF(LEFT($A16,1)=L$13,$F16,""))</f>
        <v/>
      </c>
      <c r="M16" s="35" t="str">
        <f>IF($A16="","",IF(LEFT($A16,1)=M$13,$F16,""))</f>
        <v/>
      </c>
      <c r="N16" s="35">
        <f>IF($A16="","",IF(LEFT($A16,1)=N$13,$F16,""))</f>
        <v>12.0</v>
      </c>
      <c r="O16" s="35" t="str">
        <f>IF($A16="","",IF(LEFT($A16,1)=O$13,$F16,""))</f>
        <v/>
      </c>
      <c r="P16" s="35" t="str">
        <f>IF($A16="","",IF(LEFT($A16,1)=P$13,$F16,""))</f>
        <v/>
      </c>
      <c r="Q16" s="35" t="str">
        <f>IF($A16="","",IF(LEFT($A16,1)=Q$13,$F16,""))</f>
        <v/>
      </c>
      <c r="R16" s="35"/>
      <c r="S16" s="29"/>
      <c r="T16" s="21" t="s">
        <v>274</v>
      </c>
      <c r="U16" s="21" t="s">
        <v>204</v>
      </c>
      <c r="V16" s="21">
        <v>100.0</v>
      </c>
      <c r="W16" s="21" t="s">
        <v>10</v>
      </c>
      <c r="X16" s="127">
        <f>IF(E$13=".","",E$13)</f>
        <v>2.5</v>
      </c>
      <c r="Y16" s="123"/>
      <c r="Z16" s="29"/>
      <c r="AA16" s="29"/>
      <c r="AB16" s="29"/>
      <c r="AC16" s="123"/>
      <c r="AD16" s="21"/>
      <c r="AE16" s="21"/>
      <c r="AF16" s="21"/>
    </row>
    <row r="17" spans="1:32">
      <c r="A17" s="36" t="s">
        <v>130</v>
      </c>
      <c r="B17" s="62" t="s">
        <v>114</v>
      </c>
      <c r="C17" s="42" t="str">
        <f>IF(A17="","",VLOOKUP($A$13,IF(LEN(A17)=2,U15BB,U15BA),VLOOKUP(LEFT(A17,1),club,6,FALSE),FALSE))</f>
        <v>Tinarje Daniel</v>
      </c>
      <c r="D17" s="42" t="str">
        <f>IF(A17="","",VLOOKUP(LEFT(A17,1),club,2,FALSE))</f>
        <v>Heathside</v>
      </c>
      <c r="E17" s="93">
        <v>12.67</v>
      </c>
      <c r="F17" s="37">
        <f>Decsheets!$U$8</f>
        <v>10.0</v>
      </c>
      <c r="G17" s="29"/>
      <c r="I17" s="39"/>
      <c r="J17" s="35" t="str">
        <f>IF($A17="","",IF(LEFT($A17,1)=J$13,$F17,""))</f>
        <v/>
      </c>
      <c r="K17" s="35" t="str">
        <f>IF($A17="","",IF(LEFT($A17,1)=K$13,$F17,""))</f>
        <v/>
      </c>
      <c r="L17" s="35" t="str">
        <f>IF($A17="","",IF(LEFT($A17,1)=L$13,$F17,""))</f>
        <v/>
      </c>
      <c r="M17" s="35">
        <f>IF($A17="","",IF(LEFT($A17,1)=M$13,$F17,""))</f>
        <v>10.0</v>
      </c>
      <c r="N17" s="35" t="str">
        <f>IF($A17="","",IF(LEFT($A17,1)=N$13,$F17,""))</f>
        <v/>
      </c>
      <c r="O17" s="35" t="str">
        <f>IF($A17="","",IF(LEFT($A17,1)=O$13,$F17,""))</f>
        <v/>
      </c>
      <c r="P17" s="35" t="str">
        <f>IF($A17="","",IF(LEFT($A17,1)=P$13,$F17,""))</f>
        <v/>
      </c>
      <c r="Q17" s="35" t="str">
        <f>IF($A17="","",IF(LEFT($A17,1)=Q$13,$F17,""))</f>
        <v/>
      </c>
      <c r="R17" s="35"/>
      <c r="S17" s="29"/>
      <c r="T17" s="21" t="s">
        <v>274</v>
      </c>
      <c r="U17" s="21" t="s">
        <v>204</v>
      </c>
      <c r="V17" s="21">
        <v>100.0</v>
      </c>
      <c r="W17" s="21" t="s">
        <v>10</v>
      </c>
      <c r="X17" s="127">
        <f>IF(E$13=".","",E$13)</f>
        <v>2.5</v>
      </c>
      <c r="Y17" s="123"/>
      <c r="Z17" s="29"/>
      <c r="AA17" s="29"/>
      <c r="AB17" s="29"/>
      <c r="AC17" s="123"/>
      <c r="AD17" s="21"/>
      <c r="AE17" s="21"/>
      <c r="AF17" s="21"/>
    </row>
    <row r="18" spans="1:32">
      <c r="A18" s="36" t="s">
        <v>178</v>
      </c>
      <c r="B18" s="62" t="s">
        <v>115</v>
      </c>
      <c r="C18" s="42" t="str">
        <f>IF(A18="","",VLOOKUP($A$13,IF(LEN(A18)=2,U15BB,U15BA),VLOOKUP(LEFT(A18,1),club,6,FALSE),FALSE))</f>
        <v>Brendan Healy</v>
      </c>
      <c r="D18" s="42" t="str">
        <f>IF(A18="","",VLOOKUP(LEFT(A18,1),club,2,FALSE))</f>
        <v>Enfield &amp; H</v>
      </c>
      <c r="E18" s="93">
        <v>13.32</v>
      </c>
      <c r="F18" s="37">
        <f>Decsheets!$U$9</f>
        <v>8.0</v>
      </c>
      <c r="G18" s="29"/>
      <c r="I18" s="39"/>
      <c r="J18" s="35" t="str">
        <f>IF($A18="","",IF(LEFT($A18,1)=J$13,$F18,""))</f>
        <v/>
      </c>
      <c r="K18" s="35">
        <f>IF($A18="","",IF(LEFT($A18,1)=K$13,$F18,""))</f>
        <v>8.0</v>
      </c>
      <c r="L18" s="35" t="str">
        <f>IF($A18="","",IF(LEFT($A18,1)=L$13,$F18,""))</f>
        <v/>
      </c>
      <c r="M18" s="35" t="str">
        <f>IF($A18="","",IF(LEFT($A18,1)=M$13,$F18,""))</f>
        <v/>
      </c>
      <c r="N18" s="35" t="str">
        <f>IF($A18="","",IF(LEFT($A18,1)=N$13,$F18,""))</f>
        <v/>
      </c>
      <c r="O18" s="35" t="str">
        <f>IF($A18="","",IF(LEFT($A18,1)=O$13,$F18,""))</f>
        <v/>
      </c>
      <c r="P18" s="35" t="str">
        <f>IF($A18="","",IF(LEFT($A18,1)=P$13,$F18,""))</f>
        <v/>
      </c>
      <c r="Q18" s="35" t="str">
        <f>IF($A18="","",IF(LEFT($A18,1)=Q$13,$F18,""))</f>
        <v/>
      </c>
      <c r="R18" s="35"/>
      <c r="S18" s="29"/>
      <c r="T18" s="21" t="s">
        <v>274</v>
      </c>
      <c r="U18" s="21" t="s">
        <v>204</v>
      </c>
      <c r="V18" s="21">
        <v>100.0</v>
      </c>
      <c r="W18" s="21" t="s">
        <v>10</v>
      </c>
      <c r="X18" s="127">
        <f>IF(E$13=".","",E$13)</f>
        <v>2.5</v>
      </c>
      <c r="Y18" s="123"/>
      <c r="Z18" s="29"/>
      <c r="AA18" s="29"/>
      <c r="AB18" s="29"/>
      <c r="AC18" s="123"/>
      <c r="AD18" s="21"/>
      <c r="AE18" s="21"/>
      <c r="AF18" s="21"/>
    </row>
    <row r="19" spans="1:32">
      <c r="A19" s="36" t="s">
        <v>132</v>
      </c>
      <c r="B19" s="62" t="s">
        <v>116</v>
      </c>
      <c r="C19" s="42" t="str">
        <f>IF(A19="","",VLOOKUP($A$13,IF(LEN(A19)=2,U15BB,U15BA),VLOOKUP(LEFT(A19,1),club,6,FALSE),FALSE))</f>
        <v>Josh Bindon-Goss</v>
      </c>
      <c r="D19" s="42" t="str">
        <f>IF(A19="","",VLOOKUP(LEFT(A19,1),club,2,FALSE))</f>
        <v>Barnet</v>
      </c>
      <c r="E19" s="93">
        <v>13.66</v>
      </c>
      <c r="F19" s="37">
        <f>Decsheets!$U$10</f>
        <v>6.0</v>
      </c>
      <c r="G19" s="29"/>
      <c r="I19" s="39"/>
      <c r="J19" s="35" t="str">
        <f>IF($A19="","",IF(LEFT($A19,1)=J$13,$F19,""))</f>
        <v/>
      </c>
      <c r="K19" s="35" t="str">
        <f>IF($A19="","",IF(LEFT($A19,1)=K$13,$F19,""))</f>
        <v/>
      </c>
      <c r="L19" s="35" t="str">
        <f>IF($A19="","",IF(LEFT($A19,1)=L$13,$F19,""))</f>
        <v/>
      </c>
      <c r="M19" s="35" t="str">
        <f>IF($A19="","",IF(LEFT($A19,1)=M$13,$F19,""))</f>
        <v/>
      </c>
      <c r="N19" s="35" t="str">
        <f>IF($A19="","",IF(LEFT($A19,1)=N$13,$F19,""))</f>
        <v/>
      </c>
      <c r="O19" s="35" t="str">
        <f>IF($A19="","",IF(LEFT($A19,1)=O$13,$F19,""))</f>
        <v/>
      </c>
      <c r="P19" s="35">
        <f>IF($A19="","",IF(LEFT($A19,1)=P$13,$F19,""))</f>
        <v>6.0</v>
      </c>
      <c r="Q19" s="35" t="str">
        <f>IF($A19="","",IF(LEFT($A19,1)=Q$13,$F19,""))</f>
        <v/>
      </c>
      <c r="R19" s="35"/>
      <c r="S19" s="29"/>
      <c r="T19" s="21" t="s">
        <v>274</v>
      </c>
      <c r="U19" s="21" t="s">
        <v>204</v>
      </c>
      <c r="V19" s="21">
        <v>100.0</v>
      </c>
      <c r="W19" s="21" t="s">
        <v>10</v>
      </c>
      <c r="X19" s="127">
        <f>IF(E$13=".","",E$13)</f>
        <v>2.5</v>
      </c>
      <c r="Y19" s="123"/>
      <c r="Z19" s="29"/>
      <c r="AA19" s="29"/>
      <c r="AB19" s="29"/>
      <c r="AC19" s="123"/>
      <c r="AD19" s="21"/>
      <c r="AE19" s="21"/>
      <c r="AF19" s="21"/>
    </row>
    <row r="20" spans="1:32">
      <c r="A20" s="36"/>
      <c r="B20" s="62" t="s">
        <v>117</v>
      </c>
      <c r="C20" s="42" t="str">
        <f>IF(A20="","",VLOOKUP($A$13,IF(LEN(A20)=2,U15BB,U15BA),VLOOKUP(LEFT(A20,1),club,6,FALSE),FALSE))</f>
        <v/>
      </c>
      <c r="D20" s="42" t="str">
        <f>IF(A20="","",VLOOKUP(LEFT(A20,1),club,2,FALSE))</f>
        <v/>
      </c>
      <c r="E20" s="93"/>
      <c r="F20" s="37">
        <f>Decsheets!$U$11</f>
        <v>4.0</v>
      </c>
      <c r="G20" s="29"/>
      <c r="I20" s="39"/>
      <c r="J20" s="35" t="str">
        <f>IF($A20="","",IF(LEFT($A20,1)=J$13,$F20,""))</f>
        <v/>
      </c>
      <c r="K20" s="35" t="str">
        <f>IF($A20="","",IF(LEFT($A20,1)=K$13,$F20,""))</f>
        <v/>
      </c>
      <c r="L20" s="35" t="str">
        <f>IF($A20="","",IF(LEFT($A20,1)=L$13,$F20,""))</f>
        <v/>
      </c>
      <c r="M20" s="35" t="str">
        <f>IF($A20="","",IF(LEFT($A20,1)=M$13,$F20,""))</f>
        <v/>
      </c>
      <c r="N20" s="35" t="str">
        <f>IF($A20="","",IF(LEFT($A20,1)=N$13,$F20,""))</f>
        <v/>
      </c>
      <c r="O20" s="35" t="str">
        <f>IF($A20="","",IF(LEFT($A20,1)=O$13,$F20,""))</f>
        <v/>
      </c>
      <c r="P20" s="35" t="str">
        <f>IF($A20="","",IF(LEFT($A20,1)=P$13,$F20,""))</f>
        <v/>
      </c>
      <c r="Q20" s="35" t="str">
        <f>IF($A20="","",IF(LEFT($A20,1)=Q$13,$F20,""))</f>
        <v/>
      </c>
      <c r="R20" s="35"/>
      <c r="S20" s="29"/>
      <c r="T20" s="21" t="s">
        <v>274</v>
      </c>
      <c r="U20" s="21" t="s">
        <v>204</v>
      </c>
      <c r="V20" s="21">
        <v>100.0</v>
      </c>
      <c r="W20" s="21" t="s">
        <v>10</v>
      </c>
      <c r="X20" s="127">
        <f>IF(E$13=".","",E$13)</f>
        <v>2.5</v>
      </c>
      <c r="Y20" s="123"/>
      <c r="Z20" s="29"/>
      <c r="AA20" s="29"/>
      <c r="AB20" s="29"/>
      <c r="AC20" s="123"/>
      <c r="AD20" s="21"/>
      <c r="AE20" s="21"/>
      <c r="AF20" s="21"/>
    </row>
    <row r="21" spans="1:32">
      <c r="A21" s="36"/>
      <c r="B21" s="62" t="s">
        <v>118</v>
      </c>
      <c r="C21" s="42" t="str">
        <f>IF(A21="","",VLOOKUP($A$13,IF(LEN(A21)=2,U15BB,U15BA),VLOOKUP(LEFT(A21,1),club,6,FALSE),FALSE))</f>
        <v/>
      </c>
      <c r="D21" s="42" t="str">
        <f>IF(A21="","",VLOOKUP(LEFT(A21,1),club,2,FALSE))</f>
        <v/>
      </c>
      <c r="E21" s="93"/>
      <c r="F21" s="37">
        <f>Decsheets!$U$12</f>
        <v>2.0</v>
      </c>
      <c r="G21" s="29"/>
      <c r="I21" s="39"/>
      <c r="J21" s="35" t="str">
        <f>IF($A21="","",IF(LEFT($A21,1)=J$13,$F21,""))</f>
        <v/>
      </c>
      <c r="K21" s="35" t="str">
        <f>IF($A21="","",IF(LEFT($A21,1)=K$13,$F21,""))</f>
        <v/>
      </c>
      <c r="L21" s="35" t="str">
        <f>IF($A21="","",IF(LEFT($A21,1)=L$13,$F21,""))</f>
        <v/>
      </c>
      <c r="M21" s="35" t="str">
        <f>IF($A21="","",IF(LEFT($A21,1)=M$13,$F21,""))</f>
        <v/>
      </c>
      <c r="N21" s="35" t="str">
        <f>IF($A21="","",IF(LEFT($A21,1)=N$13,$F21,""))</f>
        <v/>
      </c>
      <c r="O21" s="35" t="str">
        <f>IF($A21="","",IF(LEFT($A21,1)=O$13,$F21,""))</f>
        <v/>
      </c>
      <c r="P21" s="35" t="str">
        <f>IF($A21="","",IF(LEFT($A21,1)=P$13,$F21,""))</f>
        <v/>
      </c>
      <c r="Q21" s="35" t="str">
        <f>IF($A21="","",IF(LEFT($A21,1)=Q$13,$F21,""))</f>
        <v/>
      </c>
      <c r="R21" s="35">
        <f>SUM(Decsheets!$U$5:$U$12)-(SUM(J14:Q21))</f>
        <v>6.0</v>
      </c>
      <c r="S21" s="29"/>
      <c r="T21" s="21" t="s">
        <v>274</v>
      </c>
      <c r="U21" s="21" t="s">
        <v>204</v>
      </c>
      <c r="V21" s="21">
        <v>100.0</v>
      </c>
      <c r="W21" s="21" t="s">
        <v>10</v>
      </c>
      <c r="X21" s="127">
        <f>IF(E$13=".","",E$13)</f>
        <v>2.5</v>
      </c>
      <c r="Y21" s="123"/>
      <c r="Z21" s="29"/>
      <c r="AA21" s="29"/>
      <c r="AB21" s="29"/>
      <c r="AC21" s="123"/>
      <c r="AD21" s="21"/>
      <c r="AE21" s="21"/>
      <c r="AF21" s="21"/>
    </row>
    <row r="22" spans="1:32">
      <c r="A22" s="32" t="s">
        <v>123</v>
      </c>
      <c r="B22" s="61"/>
      <c r="C22" s="40" t="s">
        <v>328</v>
      </c>
      <c r="D22" s="28" t="s">
        <v>125</v>
      </c>
      <c r="E22" s="91">
        <v>2.8</v>
      </c>
      <c r="F22" s="39"/>
      <c r="G22" s="29"/>
      <c r="I22" s="29"/>
      <c r="J22" s="35"/>
      <c r="K22" s="35"/>
      <c r="L22" s="35"/>
      <c r="M22" s="35"/>
      <c r="N22" s="35"/>
      <c r="O22" s="35"/>
      <c r="P22" s="35"/>
      <c r="Q22" s="35"/>
      <c r="R22" s="35"/>
      <c r="S22" s="29" t="s">
        <v>137</v>
      </c>
      <c r="T22" s="21"/>
      <c r="U22" s="21"/>
      <c r="V22" s="123"/>
      <c r="W22" s="21"/>
      <c r="X22" s="21"/>
      <c r="Y22" s="123"/>
      <c r="Z22" s="29"/>
      <c r="AA22" s="29"/>
      <c r="AB22" s="29"/>
      <c r="AC22" s="123"/>
      <c r="AD22" s="21"/>
      <c r="AE22" s="21"/>
      <c r="AF22" s="21"/>
    </row>
    <row r="23" spans="1:32">
      <c r="A23" s="36" t="s">
        <v>139</v>
      </c>
      <c r="B23" s="62">
        <v>1.0</v>
      </c>
      <c r="C23" s="42" t="str">
        <f>IF(A23="","",VLOOKUP($A$22,IF(LEN(A23)=2,U15BB,U15BA),VLOOKUP(LEFT(A23,1),club,6,FALSE),FALSE))</f>
        <v>Joshua Jones</v>
      </c>
      <c r="D23" s="42" t="str">
        <f>IF(A23="","",VLOOKUP(LEFT(A23,1),club,2,FALSE))</f>
        <v>Ealing S&amp;M</v>
      </c>
      <c r="E23" s="93">
        <v>12.09</v>
      </c>
      <c r="F23" s="37">
        <f>Decsheets!$V$5</f>
        <v>8.0</v>
      </c>
      <c r="G23" s="29"/>
      <c r="I23" s="39"/>
      <c r="J23" s="35">
        <f>IF($A23="","",IF(LEFT($A23,1)=J$13,$F23,""))</f>
        <v>8.0</v>
      </c>
      <c r="K23" s="35" t="str">
        <f>IF($A23="","",IF(LEFT($A23,1)=K$13,$F23,""))</f>
        <v/>
      </c>
      <c r="L23" s="35" t="str">
        <f>IF($A23="","",IF(LEFT($A23,1)=L$13,$F23,""))</f>
        <v/>
      </c>
      <c r="M23" s="35" t="str">
        <f>IF($A23="","",IF(LEFT($A23,1)=M$13,$F23,""))</f>
        <v/>
      </c>
      <c r="N23" s="35" t="str">
        <f>IF($A23="","",IF(LEFT($A23,1)=N$13,$F23,""))</f>
        <v/>
      </c>
      <c r="O23" s="35" t="str">
        <f>IF($A23="","",IF(LEFT($A23,1)=O$13,$F23,""))</f>
        <v/>
      </c>
      <c r="P23" s="35" t="str">
        <f>IF($A23="","",IF(LEFT($A23,1)=P$13,$F23,""))</f>
        <v/>
      </c>
      <c r="Q23" s="35" t="str">
        <f>IF($A23="","",IF(LEFT($A23,1)=Q$13,$F23,""))</f>
        <v/>
      </c>
      <c r="R23" s="35"/>
      <c r="S23" s="29"/>
      <c r="T23" s="21" t="s">
        <v>274</v>
      </c>
      <c r="U23" s="21" t="s">
        <v>204</v>
      </c>
      <c r="V23" s="21">
        <v>100.0</v>
      </c>
      <c r="W23" s="21" t="s">
        <v>15</v>
      </c>
      <c r="X23" s="127">
        <f>IF(E$22=".","",E$22)</f>
        <v>2.8</v>
      </c>
      <c r="Y23" s="123"/>
      <c r="Z23" s="29"/>
      <c r="AA23" s="29"/>
      <c r="AB23" s="29"/>
      <c r="AC23" s="123"/>
      <c r="AD23" s="21"/>
      <c r="AE23" s="21"/>
      <c r="AF23" s="21"/>
    </row>
    <row r="24" spans="1:32">
      <c r="A24" s="36" t="s">
        <v>249</v>
      </c>
      <c r="B24" s="62">
        <v>2.0</v>
      </c>
      <c r="C24" s="42" t="str">
        <f>IF(A24="","",VLOOKUP($A$22,IF(LEN(A24)=2,U15BB,U15BA),VLOOKUP(LEFT(A24,1),club,6,FALSE),FALSE))</f>
        <v>Jonathan Rugg</v>
      </c>
      <c r="D24" s="42" t="str">
        <f>IF(A24="","",VLOOKUP(LEFT(A24,1),club,2,FALSE))</f>
        <v>Enfield &amp; H</v>
      </c>
      <c r="E24" s="93">
        <v>12.61</v>
      </c>
      <c r="F24" s="37">
        <f>Decsheets!$V$6</f>
        <v>7.0</v>
      </c>
      <c r="G24" s="29"/>
      <c r="I24" s="39"/>
      <c r="J24" s="35" t="str">
        <f>IF($A24="","",IF(LEFT($A24,1)=J$13,$F24,""))</f>
        <v/>
      </c>
      <c r="K24" s="35">
        <f>IF($A24="","",IF(LEFT($A24,1)=K$13,$F24,""))</f>
        <v>7.0</v>
      </c>
      <c r="L24" s="35" t="str">
        <f>IF($A24="","",IF(LEFT($A24,1)=L$13,$F24,""))</f>
        <v/>
      </c>
      <c r="M24" s="35" t="str">
        <f>IF($A24="","",IF(LEFT($A24,1)=M$13,$F24,""))</f>
        <v/>
      </c>
      <c r="N24" s="35" t="str">
        <f>IF($A24="","",IF(LEFT($A24,1)=N$13,$F24,""))</f>
        <v/>
      </c>
      <c r="O24" s="35" t="str">
        <f>IF($A24="","",IF(LEFT($A24,1)=O$13,$F24,""))</f>
        <v/>
      </c>
      <c r="P24" s="35" t="str">
        <f>IF($A24="","",IF(LEFT($A24,1)=P$13,$F24,""))</f>
        <v/>
      </c>
      <c r="Q24" s="35" t="str">
        <f>IF($A24="","",IF(LEFT($A24,1)=Q$13,$F24,""))</f>
        <v/>
      </c>
      <c r="R24" s="35"/>
      <c r="S24" s="29"/>
      <c r="T24" s="21" t="s">
        <v>274</v>
      </c>
      <c r="U24" s="21" t="s">
        <v>204</v>
      </c>
      <c r="V24" s="21">
        <v>100.0</v>
      </c>
      <c r="W24" s="21" t="s">
        <v>15</v>
      </c>
      <c r="X24" s="127">
        <f>IF(E$22=".","",E$22)</f>
        <v>2.8</v>
      </c>
      <c r="Y24" s="123"/>
      <c r="Z24" s="29"/>
      <c r="AA24" s="29"/>
      <c r="AB24" s="29"/>
      <c r="AC24" s="123"/>
      <c r="AD24" s="21"/>
      <c r="AE24" s="21"/>
      <c r="AF24" s="21"/>
    </row>
    <row r="25" spans="1:32">
      <c r="A25" s="36" t="s">
        <v>138</v>
      </c>
      <c r="B25" s="62">
        <v>3.0</v>
      </c>
      <c r="C25" s="42" t="str">
        <f>IF(A25="","",VLOOKUP($A$22,IF(LEN(A25)=2,U15BB,U15BA),VLOOKUP(LEFT(A25,1),club,6,FALSE),FALSE))</f>
        <v>Dior Raymond</v>
      </c>
      <c r="D25" s="42" t="str">
        <f>IF(A25="","",VLOOKUP(LEFT(A25,1),club,2,FALSE))</f>
        <v>TVH</v>
      </c>
      <c r="E25" s="93">
        <v>15.86</v>
      </c>
      <c r="F25" s="37">
        <f>Decsheets!$V$7</f>
        <v>6.0</v>
      </c>
      <c r="G25" s="29"/>
      <c r="I25" s="39"/>
      <c r="J25" s="35" t="str">
        <f>IF($A25="","",IF(LEFT($A25,1)=J$13,$F25,""))</f>
        <v/>
      </c>
      <c r="K25" s="35" t="str">
        <f>IF($A25="","",IF(LEFT($A25,1)=K$13,$F25,""))</f>
        <v/>
      </c>
      <c r="L25" s="35" t="str">
        <f>IF($A25="","",IF(LEFT($A25,1)=L$13,$F25,""))</f>
        <v/>
      </c>
      <c r="M25" s="35" t="str">
        <f>IF($A25="","",IF(LEFT($A25,1)=M$13,$F25,""))</f>
        <v/>
      </c>
      <c r="N25" s="35">
        <f>IF($A25="","",IF(LEFT($A25,1)=N$13,$F25,""))</f>
        <v>6.0</v>
      </c>
      <c r="O25" s="35" t="str">
        <f>IF($A25="","",IF(LEFT($A25,1)=O$13,$F25,""))</f>
        <v/>
      </c>
      <c r="P25" s="35" t="str">
        <f>IF($A25="","",IF(LEFT($A25,1)=P$13,$F25,""))</f>
        <v/>
      </c>
      <c r="Q25" s="35" t="str">
        <f>IF($A25="","",IF(LEFT($A25,1)=Q$13,$F25,""))</f>
        <v/>
      </c>
      <c r="R25" s="35"/>
      <c r="S25" s="29"/>
      <c r="T25" s="21" t="s">
        <v>274</v>
      </c>
      <c r="U25" s="21" t="s">
        <v>204</v>
      </c>
      <c r="V25" s="21">
        <v>100.0</v>
      </c>
      <c r="W25" s="21" t="s">
        <v>15</v>
      </c>
      <c r="X25" s="127">
        <f>IF(E$22=".","",E$22)</f>
        <v>2.8</v>
      </c>
      <c r="Y25" s="123"/>
      <c r="Z25" s="29"/>
      <c r="AA25" s="29"/>
      <c r="AB25" s="29"/>
      <c r="AC25" s="123"/>
      <c r="AD25" s="21"/>
      <c r="AE25" s="21"/>
      <c r="AF25" s="21"/>
    </row>
    <row r="26" spans="1:32">
      <c r="A26" s="36"/>
      <c r="B26" s="62" t="s">
        <v>114</v>
      </c>
      <c r="C26" s="42" t="str">
        <f>IF(A26="","",VLOOKUP($A$22,IF(LEN(A26)=2,U15BB,U15BA),VLOOKUP(LEFT(A26,1),club,6,FALSE),FALSE))</f>
        <v/>
      </c>
      <c r="D26" s="42" t="str">
        <f>IF(A26="","",VLOOKUP(LEFT(A26,1),club,2,FALSE))</f>
        <v/>
      </c>
      <c r="E26" s="93"/>
      <c r="F26" s="37">
        <f>Decsheets!$V$8</f>
        <v>5.0</v>
      </c>
      <c r="G26" s="29"/>
      <c r="I26" s="39"/>
      <c r="J26" s="35" t="str">
        <f>IF($A26="","",IF(LEFT($A26,1)=J$13,$F26,""))</f>
        <v/>
      </c>
      <c r="K26" s="35" t="str">
        <f>IF($A26="","",IF(LEFT($A26,1)=K$13,$F26,""))</f>
        <v/>
      </c>
      <c r="L26" s="35" t="str">
        <f>IF($A26="","",IF(LEFT($A26,1)=L$13,$F26,""))</f>
        <v/>
      </c>
      <c r="M26" s="35" t="str">
        <f>IF($A26="","",IF(LEFT($A26,1)=M$13,$F26,""))</f>
        <v/>
      </c>
      <c r="N26" s="35" t="str">
        <f>IF($A26="","",IF(LEFT($A26,1)=N$13,$F26,""))</f>
        <v/>
      </c>
      <c r="O26" s="35" t="str">
        <f>IF($A26="","",IF(LEFT($A26,1)=O$13,$F26,""))</f>
        <v/>
      </c>
      <c r="P26" s="35" t="str">
        <f>IF($A26="","",IF(LEFT($A26,1)=P$13,$F26,""))</f>
        <v/>
      </c>
      <c r="Q26" s="35" t="str">
        <f>IF($A26="","",IF(LEFT($A26,1)=Q$13,$F26,""))</f>
        <v/>
      </c>
      <c r="R26" s="35"/>
      <c r="S26" s="29"/>
      <c r="T26" s="21" t="s">
        <v>274</v>
      </c>
      <c r="U26" s="21" t="s">
        <v>204</v>
      </c>
      <c r="V26" s="21">
        <v>100.0</v>
      </c>
      <c r="W26" s="21" t="s">
        <v>15</v>
      </c>
      <c r="X26" s="127">
        <f>IF(E$22=".","",E$22)</f>
        <v>2.8</v>
      </c>
      <c r="Y26" s="123"/>
      <c r="Z26" s="29"/>
      <c r="AA26" s="29"/>
      <c r="AB26" s="29"/>
      <c r="AC26" s="123"/>
      <c r="AD26" s="21"/>
      <c r="AE26" s="21"/>
      <c r="AF26" s="21"/>
    </row>
    <row r="27" spans="1:32">
      <c r="A27" s="36"/>
      <c r="B27" s="62" t="s">
        <v>115</v>
      </c>
      <c r="C27" s="42" t="str">
        <f>IF(A27="","",VLOOKUP($A$22,IF(LEN(A27)=2,U15BB,U15BA),VLOOKUP(LEFT(A27,1),club,6,FALSE),FALSE))</f>
        <v/>
      </c>
      <c r="D27" s="42" t="str">
        <f>IF(A27="","",VLOOKUP(LEFT(A27,1),club,2,FALSE))</f>
        <v/>
      </c>
      <c r="E27" s="93"/>
      <c r="F27" s="37">
        <f>Decsheets!$V$9</f>
        <v>4.0</v>
      </c>
      <c r="G27" s="29"/>
      <c r="I27" s="39"/>
      <c r="J27" s="35" t="str">
        <f>IF($A27="","",IF(LEFT($A27,1)=J$13,$F27,""))</f>
        <v/>
      </c>
      <c r="K27" s="35" t="str">
        <f>IF($A27="","",IF(LEFT($A27,1)=K$13,$F27,""))</f>
        <v/>
      </c>
      <c r="L27" s="35" t="str">
        <f>IF($A27="","",IF(LEFT($A27,1)=L$13,$F27,""))</f>
        <v/>
      </c>
      <c r="M27" s="35" t="str">
        <f>IF($A27="","",IF(LEFT($A27,1)=M$13,$F27,""))</f>
        <v/>
      </c>
      <c r="N27" s="35" t="str">
        <f>IF($A27="","",IF(LEFT($A27,1)=N$13,$F27,""))</f>
        <v/>
      </c>
      <c r="O27" s="35" t="str">
        <f>IF($A27="","",IF(LEFT($A27,1)=O$13,$F27,""))</f>
        <v/>
      </c>
      <c r="P27" s="35" t="str">
        <f>IF($A27="","",IF(LEFT($A27,1)=P$13,$F27,""))</f>
        <v/>
      </c>
      <c r="Q27" s="35" t="str">
        <f>IF($A27="","",IF(LEFT($A27,1)=Q$13,$F27,""))</f>
        <v/>
      </c>
      <c r="R27" s="35"/>
      <c r="S27" s="29"/>
      <c r="T27" s="21" t="s">
        <v>274</v>
      </c>
      <c r="U27" s="21" t="s">
        <v>204</v>
      </c>
      <c r="V27" s="21">
        <v>100.0</v>
      </c>
      <c r="W27" s="21" t="s">
        <v>15</v>
      </c>
      <c r="X27" s="127">
        <f>IF(E$22=".","",E$22)</f>
        <v>2.8</v>
      </c>
      <c r="Y27" s="123"/>
      <c r="Z27" s="29"/>
      <c r="AA27" s="29"/>
      <c r="AB27" s="29"/>
      <c r="AC27" s="123"/>
      <c r="AD27" s="21"/>
      <c r="AE27" s="21"/>
      <c r="AF27" s="21"/>
    </row>
    <row r="28" spans="1:32">
      <c r="A28" s="36"/>
      <c r="B28" s="62" t="s">
        <v>116</v>
      </c>
      <c r="C28" s="42" t="str">
        <f>IF(A28="","",VLOOKUP($A$22,IF(LEN(A28)=2,U15BB,U15BA),VLOOKUP(LEFT(A28,1),club,6,FALSE),FALSE))</f>
        <v/>
      </c>
      <c r="D28" s="42" t="str">
        <f>IF(A28="","",VLOOKUP(LEFT(A28,1),club,2,FALSE))</f>
        <v/>
      </c>
      <c r="E28" s="93"/>
      <c r="F28" s="37">
        <f>Decsheets!$V$10</f>
        <v>3.0</v>
      </c>
      <c r="G28" s="29"/>
      <c r="I28" s="39"/>
      <c r="J28" s="35" t="str">
        <f>IF($A28="","",IF(LEFT($A28,1)=J$13,$F28,""))</f>
        <v/>
      </c>
      <c r="K28" s="35" t="str">
        <f>IF($A28="","",IF(LEFT($A28,1)=K$13,$F28,""))</f>
        <v/>
      </c>
      <c r="L28" s="35" t="str">
        <f>IF($A28="","",IF(LEFT($A28,1)=L$13,$F28,""))</f>
        <v/>
      </c>
      <c r="M28" s="35" t="str">
        <f>IF($A28="","",IF(LEFT($A28,1)=M$13,$F28,""))</f>
        <v/>
      </c>
      <c r="N28" s="35" t="str">
        <f>IF($A28="","",IF(LEFT($A28,1)=N$13,$F28,""))</f>
        <v/>
      </c>
      <c r="O28" s="35" t="str">
        <f>IF($A28="","",IF(LEFT($A28,1)=O$13,$F28,""))</f>
        <v/>
      </c>
      <c r="P28" s="35" t="str">
        <f>IF($A28="","",IF(LEFT($A28,1)=P$13,$F28,""))</f>
        <v/>
      </c>
      <c r="Q28" s="35" t="str">
        <f>IF($A28="","",IF(LEFT($A28,1)=Q$13,$F28,""))</f>
        <v/>
      </c>
      <c r="R28" s="35"/>
      <c r="S28" s="29"/>
      <c r="T28" s="21" t="s">
        <v>274</v>
      </c>
      <c r="U28" s="21" t="s">
        <v>204</v>
      </c>
      <c r="V28" s="21">
        <v>100.0</v>
      </c>
      <c r="W28" s="21" t="s">
        <v>15</v>
      </c>
      <c r="X28" s="127">
        <f>IF(E$22=".","",E$22)</f>
        <v>2.8</v>
      </c>
      <c r="Y28" s="123"/>
      <c r="Z28" s="29"/>
      <c r="AA28" s="29"/>
      <c r="AB28" s="29"/>
      <c r="AC28" s="123"/>
      <c r="AD28" s="21"/>
      <c r="AE28" s="21"/>
      <c r="AF28" s="21"/>
    </row>
    <row r="29" spans="1:32">
      <c r="A29" s="36"/>
      <c r="B29" s="62" t="s">
        <v>117</v>
      </c>
      <c r="C29" s="42" t="str">
        <f>IF(A29="","",VLOOKUP($A$22,IF(LEN(A29)=2,U15BB,U15BA),VLOOKUP(LEFT(A29,1),club,6,FALSE),FALSE))</f>
        <v/>
      </c>
      <c r="D29" s="42" t="str">
        <f>IF(A29="","",VLOOKUP(LEFT(A29,1),club,2,FALSE))</f>
        <v/>
      </c>
      <c r="E29" s="93"/>
      <c r="F29" s="37">
        <f>Decsheets!$V$11</f>
        <v>2.0</v>
      </c>
      <c r="G29" s="29"/>
      <c r="I29" s="39"/>
      <c r="J29" s="35" t="str">
        <f>IF($A29="","",IF(LEFT($A29,1)=J$13,$F29,""))</f>
        <v/>
      </c>
      <c r="K29" s="35" t="str">
        <f>IF($A29="","",IF(LEFT($A29,1)=K$13,$F29,""))</f>
        <v/>
      </c>
      <c r="L29" s="35" t="str">
        <f>IF($A29="","",IF(LEFT($A29,1)=L$13,$F29,""))</f>
        <v/>
      </c>
      <c r="M29" s="35" t="str">
        <f>IF($A29="","",IF(LEFT($A29,1)=M$13,$F29,""))</f>
        <v/>
      </c>
      <c r="N29" s="35" t="str">
        <f>IF($A29="","",IF(LEFT($A29,1)=N$13,$F29,""))</f>
        <v/>
      </c>
      <c r="O29" s="35" t="str">
        <f>IF($A29="","",IF(LEFT($A29,1)=O$13,$F29,""))</f>
        <v/>
      </c>
      <c r="P29" s="35" t="str">
        <f>IF($A29="","",IF(LEFT($A29,1)=P$13,$F29,""))</f>
        <v/>
      </c>
      <c r="Q29" s="35" t="str">
        <f>IF($A29="","",IF(LEFT($A29,1)=Q$13,$F29,""))</f>
        <v/>
      </c>
      <c r="R29" s="35"/>
      <c r="S29" s="29"/>
      <c r="T29" s="21" t="s">
        <v>274</v>
      </c>
      <c r="U29" s="21" t="s">
        <v>204</v>
      </c>
      <c r="V29" s="21">
        <v>100.0</v>
      </c>
      <c r="W29" s="21" t="s">
        <v>15</v>
      </c>
      <c r="X29" s="127">
        <f>IF(E$22=".","",E$22)</f>
        <v>2.8</v>
      </c>
      <c r="Y29" s="123"/>
      <c r="Z29" s="29"/>
      <c r="AA29" s="29"/>
      <c r="AB29" s="29"/>
      <c r="AC29" s="123"/>
      <c r="AD29" s="21"/>
      <c r="AE29" s="21"/>
      <c r="AF29" s="21"/>
    </row>
    <row r="30" spans="1:32">
      <c r="A30" s="36"/>
      <c r="B30" s="62" t="s">
        <v>118</v>
      </c>
      <c r="C30" s="42" t="str">
        <f>IF(A30="","",VLOOKUP($A$22,IF(LEN(A30)=2,U15BB,U15BA),VLOOKUP(LEFT(A30,1),club,6,FALSE),FALSE))</f>
        <v/>
      </c>
      <c r="D30" s="42" t="str">
        <f>IF(A30="","",VLOOKUP(LEFT(A30,1),club,2,FALSE))</f>
        <v/>
      </c>
      <c r="E30" s="93"/>
      <c r="F30" s="37">
        <f>Decsheets!$V$12</f>
        <v>1.0</v>
      </c>
      <c r="G30" s="29"/>
      <c r="I30" s="39"/>
      <c r="J30" s="35" t="str">
        <f>IF($A30="","",IF(LEFT($A30,1)=J$13,$F30,""))</f>
        <v/>
      </c>
      <c r="K30" s="35" t="str">
        <f>IF($A30="","",IF(LEFT($A30,1)=K$13,$F30,""))</f>
        <v/>
      </c>
      <c r="L30" s="35" t="str">
        <f>IF($A30="","",IF(LEFT($A30,1)=L$13,$F30,""))</f>
        <v/>
      </c>
      <c r="M30" s="35" t="str">
        <f>IF($A30="","",IF(LEFT($A30,1)=M$13,$F30,""))</f>
        <v/>
      </c>
      <c r="N30" s="35" t="str">
        <f>IF($A30="","",IF(LEFT($A30,1)=N$13,$F30,""))</f>
        <v/>
      </c>
      <c r="O30" s="35" t="str">
        <f>IF($A30="","",IF(LEFT($A30,1)=O$13,$F30,""))</f>
        <v/>
      </c>
      <c r="P30" s="35" t="str">
        <f>IF($A30="","",IF(LEFT($A30,1)=P$13,$F30,""))</f>
        <v/>
      </c>
      <c r="Q30" s="35" t="str">
        <f>IF($A30="","",IF(LEFT($A30,1)=Q$13,$F30,""))</f>
        <v/>
      </c>
      <c r="R30" s="35">
        <f>SUM(Decsheets!$V$5:$V$12)-(SUM(J23:Q30))</f>
        <v>15.0</v>
      </c>
      <c r="S30" s="29"/>
      <c r="T30" s="21" t="s">
        <v>274</v>
      </c>
      <c r="U30" s="21" t="s">
        <v>204</v>
      </c>
      <c r="V30" s="21">
        <v>100.0</v>
      </c>
      <c r="W30" s="21" t="s">
        <v>15</v>
      </c>
      <c r="X30" s="127">
        <f>IF(E$22=".","",E$22)</f>
        <v>2.8</v>
      </c>
      <c r="Y30" s="123"/>
      <c r="Z30" s="29"/>
      <c r="AA30" s="29"/>
      <c r="AB30" s="29"/>
      <c r="AC30" s="123"/>
      <c r="AD30" s="21"/>
      <c r="AE30" s="21"/>
      <c r="AF30" s="21"/>
    </row>
    <row r="31" spans="1:32">
      <c r="A31" s="32" t="s">
        <v>206</v>
      </c>
      <c r="B31" s="61"/>
      <c r="C31" s="41" t="s">
        <v>329</v>
      </c>
      <c r="D31" s="28" t="s">
        <v>125</v>
      </c>
      <c r="E31" s="91">
        <v>0.6</v>
      </c>
      <c r="F31" s="39"/>
      <c r="G31" s="29"/>
      <c r="I31" s="29"/>
      <c r="J31" s="35"/>
      <c r="K31" s="35"/>
      <c r="L31" s="35"/>
      <c r="M31" s="35"/>
      <c r="N31" s="35"/>
      <c r="O31" s="35"/>
      <c r="P31" s="35"/>
      <c r="Q31" s="35"/>
      <c r="R31" s="35"/>
      <c r="S31" s="29" t="s">
        <v>208</v>
      </c>
      <c r="T31" s="21"/>
      <c r="U31" s="21"/>
      <c r="V31" s="123"/>
      <c r="W31" s="21"/>
      <c r="X31" s="21"/>
      <c r="Y31" s="123"/>
      <c r="Z31" s="29"/>
      <c r="AA31" s="29"/>
      <c r="AB31" s="29"/>
      <c r="AC31" s="123"/>
      <c r="AD31" s="21"/>
      <c r="AE31" s="21"/>
      <c r="AF31" s="21"/>
    </row>
    <row r="32" spans="1:32">
      <c r="A32" s="36" t="s">
        <v>131</v>
      </c>
      <c r="B32" s="62">
        <v>1.0</v>
      </c>
      <c r="C32" s="37" t="str">
        <f>IF(A32="","",VLOOKUP($A$31,IF(LEN(A32)=2,U15BB,U15BA),VLOOKUP(LEFT(A32,1),club,6,FALSE),FALSE))</f>
        <v>Tariq Wild</v>
      </c>
      <c r="D32" s="42" t="str">
        <f>IF(A32="","",VLOOKUP(LEFT(A32,1),club,2,FALSE))</f>
        <v>Highgate</v>
      </c>
      <c r="E32" s="93">
        <v>24.47</v>
      </c>
      <c r="F32" s="37">
        <f>Decsheets!$U$5</f>
        <v>16.0</v>
      </c>
      <c r="G32" s="29"/>
      <c r="I32" s="39"/>
      <c r="J32" s="35" t="str">
        <f>IF($A32="","",IF(LEFT($A32,1)=J$13,$F32,""))</f>
        <v/>
      </c>
      <c r="K32" s="35" t="str">
        <f>IF($A32="","",IF(LEFT($A32,1)=K$13,$F32,""))</f>
        <v/>
      </c>
      <c r="L32" s="35">
        <f>IF($A32="","",IF(LEFT($A32,1)=L$13,$F32,""))</f>
        <v>16.0</v>
      </c>
      <c r="M32" s="35" t="str">
        <f>IF($A32="","",IF(LEFT($A32,1)=M$13,$F32,""))</f>
        <v/>
      </c>
      <c r="N32" s="35" t="str">
        <f>IF($A32="","",IF(LEFT($A32,1)=N$13,$F32,""))</f>
        <v/>
      </c>
      <c r="O32" s="35" t="str">
        <f>IF($A32="","",IF(LEFT($A32,1)=O$13,$F32,""))</f>
        <v/>
      </c>
      <c r="P32" s="35" t="str">
        <f>IF($A32="","",IF(LEFT($A32,1)=P$13,$F32,""))</f>
        <v/>
      </c>
      <c r="Q32" s="35" t="str">
        <f>IF($A32="","",IF(LEFT($A32,1)=Q$13,$F32,""))</f>
        <v/>
      </c>
      <c r="R32" s="35"/>
      <c r="S32" s="29"/>
      <c r="T32" s="21" t="s">
        <v>274</v>
      </c>
      <c r="U32" s="21" t="s">
        <v>204</v>
      </c>
      <c r="V32" s="21">
        <v>200.0</v>
      </c>
      <c r="W32" s="21" t="s">
        <v>10</v>
      </c>
      <c r="X32" s="127">
        <f>IF(E$31=".","",E$31)</f>
        <v>0.6</v>
      </c>
      <c r="Y32" s="123"/>
      <c r="Z32" s="29"/>
      <c r="AA32" s="29"/>
      <c r="AB32" s="29"/>
      <c r="AC32" s="123"/>
      <c r="AD32" s="21"/>
      <c r="AE32" s="21"/>
      <c r="AF32" s="21"/>
    </row>
    <row r="33" spans="1:32">
      <c r="A33" s="36" t="s">
        <v>134</v>
      </c>
      <c r="B33" s="62">
        <v>2.0</v>
      </c>
      <c r="C33" s="37" t="str">
        <f>IF(A33="","",VLOOKUP($A$31,IF(LEN(A33)=2,U15BB,U15BA),VLOOKUP(LEFT(A33,1),club,6,FALSE),FALSE))</f>
        <v>Joshua Jones</v>
      </c>
      <c r="D33" s="42" t="str">
        <f>IF(A33="","",VLOOKUP(LEFT(A33,1),club,2,FALSE))</f>
        <v>Ealing S&amp;M</v>
      </c>
      <c r="E33" s="93">
        <v>24.94</v>
      </c>
      <c r="F33" s="37">
        <f>Decsheets!$U$6</f>
        <v>14.0</v>
      </c>
      <c r="G33" s="29"/>
      <c r="I33" s="39"/>
      <c r="J33" s="35">
        <f>IF($A33="","",IF(LEFT($A33,1)=J$13,$F33,""))</f>
        <v>14.0</v>
      </c>
      <c r="K33" s="35" t="str">
        <f>IF($A33="","",IF(LEFT($A33,1)=K$13,$F33,""))</f>
        <v/>
      </c>
      <c r="L33" s="35" t="str">
        <f>IF($A33="","",IF(LEFT($A33,1)=L$13,$F33,""))</f>
        <v/>
      </c>
      <c r="M33" s="35" t="str">
        <f>IF($A33="","",IF(LEFT($A33,1)=M$13,$F33,""))</f>
        <v/>
      </c>
      <c r="N33" s="35" t="str">
        <f>IF($A33="","",IF(LEFT($A33,1)=N$13,$F33,""))</f>
        <v/>
      </c>
      <c r="O33" s="35" t="str">
        <f>IF($A33="","",IF(LEFT($A33,1)=O$13,$F33,""))</f>
        <v/>
      </c>
      <c r="P33" s="35" t="str">
        <f>IF($A33="","",IF(LEFT($A33,1)=P$13,$F33,""))</f>
        <v/>
      </c>
      <c r="Q33" s="35" t="str">
        <f>IF($A33="","",IF(LEFT($A33,1)=Q$13,$F33,""))</f>
        <v/>
      </c>
      <c r="R33" s="35"/>
      <c r="S33" s="29"/>
      <c r="T33" s="21" t="s">
        <v>274</v>
      </c>
      <c r="U33" s="21" t="s">
        <v>204</v>
      </c>
      <c r="V33" s="21">
        <v>200.0</v>
      </c>
      <c r="W33" s="21" t="s">
        <v>10</v>
      </c>
      <c r="X33" s="127">
        <f>IF(E$31=".","",E$31)</f>
        <v>0.6</v>
      </c>
      <c r="Y33" s="123"/>
      <c r="Z33" s="29"/>
      <c r="AA33" s="29"/>
      <c r="AB33" s="29"/>
      <c r="AC33" s="102"/>
      <c r="AD33" s="21"/>
      <c r="AE33" s="21"/>
      <c r="AF33" s="21"/>
    </row>
    <row r="34" spans="1:32">
      <c r="A34" s="36" t="s">
        <v>178</v>
      </c>
      <c r="B34" s="62">
        <v>3.0</v>
      </c>
      <c r="C34" s="37" t="str">
        <f>IF(A34="","",VLOOKUP($A$31,IF(LEN(A34)=2,U15BB,U15BA),VLOOKUP(LEFT(A34,1),club,6,FALSE),FALSE))</f>
        <v>Jonathan Rugg</v>
      </c>
      <c r="D34" s="42" t="str">
        <f>IF(A34="","",VLOOKUP(LEFT(A34,1),club,2,FALSE))</f>
        <v>Enfield &amp; H</v>
      </c>
      <c r="E34" s="93">
        <v>26.63</v>
      </c>
      <c r="F34" s="37">
        <f>Decsheets!$U$7</f>
        <v>12.0</v>
      </c>
      <c r="G34" s="29"/>
      <c r="I34" s="39"/>
      <c r="J34" s="35" t="str">
        <f>IF($A34="","",IF(LEFT($A34,1)=J$13,$F34,""))</f>
        <v/>
      </c>
      <c r="K34" s="35">
        <f>IF($A34="","",IF(LEFT($A34,1)=K$13,$F34,""))</f>
        <v>12.0</v>
      </c>
      <c r="L34" s="35" t="str">
        <f>IF($A34="","",IF(LEFT($A34,1)=L$13,$F34,""))</f>
        <v/>
      </c>
      <c r="M34" s="35" t="str">
        <f>IF($A34="","",IF(LEFT($A34,1)=M$13,$F34,""))</f>
        <v/>
      </c>
      <c r="N34" s="35" t="str">
        <f>IF($A34="","",IF(LEFT($A34,1)=N$13,$F34,""))</f>
        <v/>
      </c>
      <c r="O34" s="35" t="str">
        <f>IF($A34="","",IF(LEFT($A34,1)=O$13,$F34,""))</f>
        <v/>
      </c>
      <c r="P34" s="35" t="str">
        <f>IF($A34="","",IF(LEFT($A34,1)=P$13,$F34,""))</f>
        <v/>
      </c>
      <c r="Q34" s="35" t="str">
        <f>IF($A34="","",IF(LEFT($A34,1)=Q$13,$F34,""))</f>
        <v/>
      </c>
      <c r="R34" s="35"/>
      <c r="S34" s="29"/>
      <c r="T34" s="21" t="s">
        <v>274</v>
      </c>
      <c r="U34" s="21" t="s">
        <v>204</v>
      </c>
      <c r="V34" s="21">
        <v>200.0</v>
      </c>
      <c r="W34" s="21" t="s">
        <v>10</v>
      </c>
      <c r="X34" s="127">
        <f>IF(E$31=".","",E$31)</f>
        <v>0.6</v>
      </c>
      <c r="Y34" s="102"/>
      <c r="Z34" s="29"/>
      <c r="AA34" s="29"/>
      <c r="AB34" s="29"/>
      <c r="AC34" s="102"/>
      <c r="AD34" s="21"/>
      <c r="AE34" s="21"/>
      <c r="AF34" s="21"/>
    </row>
    <row r="35" spans="1:32">
      <c r="A35" s="36" t="s">
        <v>135</v>
      </c>
      <c r="B35" s="62" t="s">
        <v>114</v>
      </c>
      <c r="C35" s="37" t="str">
        <f>IF(A35="","",VLOOKUP($A$31,IF(LEN(A35)=2,U15BB,U15BA),VLOOKUP(LEFT(A35,1),club,6,FALSE),FALSE))</f>
        <v>Alex Lytrides</v>
      </c>
      <c r="D35" s="42" t="str">
        <f>IF(A35="","",VLOOKUP(LEFT(A35,1),club,2,FALSE))</f>
        <v>Trent Park</v>
      </c>
      <c r="E35" s="93">
        <v>26.88</v>
      </c>
      <c r="F35" s="37">
        <f>Decsheets!$U$8</f>
        <v>10.0</v>
      </c>
      <c r="G35" s="29"/>
      <c r="I35" s="39"/>
      <c r="J35" s="35" t="str">
        <f>IF($A35="","",IF(LEFT($A35,1)=J$13,$F35,""))</f>
        <v/>
      </c>
      <c r="K35" s="35" t="str">
        <f>IF($A35="","",IF(LEFT($A35,1)=K$13,$F35,""))</f>
        <v/>
      </c>
      <c r="L35" s="35" t="str">
        <f>IF($A35="","",IF(LEFT($A35,1)=L$13,$F35,""))</f>
        <v/>
      </c>
      <c r="M35" s="35" t="str">
        <f>IF($A35="","",IF(LEFT($A35,1)=M$13,$F35,""))</f>
        <v/>
      </c>
      <c r="N35" s="35" t="str">
        <f>IF($A35="","",IF(LEFT($A35,1)=N$13,$F35,""))</f>
        <v/>
      </c>
      <c r="O35" s="35">
        <f>IF($A35="","",IF(LEFT($A35,1)=O$13,$F35,""))</f>
        <v>10.0</v>
      </c>
      <c r="P35" s="35" t="str">
        <f>IF($A35="","",IF(LEFT($A35,1)=P$13,$F35,""))</f>
        <v/>
      </c>
      <c r="Q35" s="35" t="str">
        <f>IF($A35="","",IF(LEFT($A35,1)=Q$13,$F35,""))</f>
        <v/>
      </c>
      <c r="R35" s="35"/>
      <c r="S35" s="29"/>
      <c r="T35" s="21" t="s">
        <v>274</v>
      </c>
      <c r="U35" s="21" t="s">
        <v>204</v>
      </c>
      <c r="V35" s="21">
        <v>200.0</v>
      </c>
      <c r="W35" s="21" t="s">
        <v>10</v>
      </c>
      <c r="X35" s="127">
        <f>IF(E$31=".","",E$31)</f>
        <v>0.6</v>
      </c>
      <c r="Y35" s="102"/>
      <c r="Z35" s="29"/>
      <c r="AA35" s="29"/>
      <c r="AB35" s="29"/>
      <c r="AC35" s="102"/>
      <c r="AD35" s="21"/>
      <c r="AE35" s="21"/>
      <c r="AF35" s="21"/>
    </row>
    <row r="36" spans="1:32">
      <c r="A36" s="36" t="s">
        <v>127</v>
      </c>
      <c r="B36" s="62" t="s">
        <v>115</v>
      </c>
      <c r="C36" s="37" t="str">
        <f>IF(A36="","",VLOOKUP($A$31,IF(LEN(A36)=2,U15BB,U15BA),VLOOKUP(LEFT(A36,1),club,6,FALSE),FALSE))</f>
        <v>Samuel Conteh</v>
      </c>
      <c r="D36" s="42" t="str">
        <f>IF(A36="","",VLOOKUP(LEFT(A36,1),club,2,FALSE))</f>
        <v>TVH</v>
      </c>
      <c r="E36" s="93">
        <v>34.21</v>
      </c>
      <c r="F36" s="37">
        <f>Decsheets!$U$9</f>
        <v>8.0</v>
      </c>
      <c r="G36" s="29"/>
      <c r="I36" s="39"/>
      <c r="J36" s="35" t="str">
        <f>IF($A36="","",IF(LEFT($A36,1)=J$13,$F36,""))</f>
        <v/>
      </c>
      <c r="K36" s="35" t="str">
        <f>IF($A36="","",IF(LEFT($A36,1)=K$13,$F36,""))</f>
        <v/>
      </c>
      <c r="L36" s="35" t="str">
        <f>IF($A36="","",IF(LEFT($A36,1)=L$13,$F36,""))</f>
        <v/>
      </c>
      <c r="M36" s="35" t="str">
        <f>IF($A36="","",IF(LEFT($A36,1)=M$13,$F36,""))</f>
        <v/>
      </c>
      <c r="N36" s="35">
        <f>IF($A36="","",IF(LEFT($A36,1)=N$13,$F36,""))</f>
        <v>8.0</v>
      </c>
      <c r="O36" s="35" t="str">
        <f>IF($A36="","",IF(LEFT($A36,1)=O$13,$F36,""))</f>
        <v/>
      </c>
      <c r="P36" s="35" t="str">
        <f>IF($A36="","",IF(LEFT($A36,1)=P$13,$F36,""))</f>
        <v/>
      </c>
      <c r="Q36" s="35" t="str">
        <f>IF($A36="","",IF(LEFT($A36,1)=Q$13,$F36,""))</f>
        <v/>
      </c>
      <c r="R36" s="35"/>
      <c r="S36" s="29"/>
      <c r="T36" s="21" t="s">
        <v>274</v>
      </c>
      <c r="U36" s="21" t="s">
        <v>204</v>
      </c>
      <c r="V36" s="21">
        <v>200.0</v>
      </c>
      <c r="W36" s="21" t="s">
        <v>10</v>
      </c>
      <c r="X36" s="127">
        <f>IF(E$31=".","",E$31)</f>
        <v>0.6</v>
      </c>
      <c r="Y36" s="102"/>
      <c r="Z36" s="29"/>
      <c r="AA36" s="29"/>
      <c r="AB36" s="29"/>
      <c r="AC36" s="102"/>
      <c r="AD36" s="21"/>
      <c r="AE36" s="21"/>
      <c r="AF36" s="21"/>
    </row>
    <row r="37" spans="1:32">
      <c r="A37" s="36"/>
      <c r="B37" s="62" t="s">
        <v>116</v>
      </c>
      <c r="C37" s="37" t="str">
        <f>IF(A37="","",VLOOKUP($A$31,IF(LEN(A37)=2,U15BB,U15BA),VLOOKUP(LEFT(A37,1),club,6,FALSE),FALSE))</f>
        <v/>
      </c>
      <c r="D37" s="42" t="str">
        <f>IF(A37="","",VLOOKUP(LEFT(A37,1),club,2,FALSE))</f>
        <v/>
      </c>
      <c r="E37" s="93"/>
      <c r="F37" s="37">
        <f>Decsheets!$U$10</f>
        <v>6.0</v>
      </c>
      <c r="G37" s="29"/>
      <c r="I37" s="39"/>
      <c r="J37" s="35" t="str">
        <f>IF($A37="","",IF(LEFT($A37,1)=J$13,$F37,""))</f>
        <v/>
      </c>
      <c r="K37" s="35" t="str">
        <f>IF($A37="","",IF(LEFT($A37,1)=K$13,$F37,""))</f>
        <v/>
      </c>
      <c r="L37" s="35" t="str">
        <f>IF($A37="","",IF(LEFT($A37,1)=L$13,$F37,""))</f>
        <v/>
      </c>
      <c r="M37" s="35" t="str">
        <f>IF($A37="","",IF(LEFT($A37,1)=M$13,$F37,""))</f>
        <v/>
      </c>
      <c r="N37" s="35" t="str">
        <f>IF($A37="","",IF(LEFT($A37,1)=N$13,$F37,""))</f>
        <v/>
      </c>
      <c r="O37" s="35" t="str">
        <f>IF($A37="","",IF(LEFT($A37,1)=O$13,$F37,""))</f>
        <v/>
      </c>
      <c r="P37" s="35" t="str">
        <f>IF($A37="","",IF(LEFT($A37,1)=P$13,$F37,""))</f>
        <v/>
      </c>
      <c r="Q37" s="35" t="str">
        <f>IF($A37="","",IF(LEFT($A37,1)=Q$13,$F37,""))</f>
        <v/>
      </c>
      <c r="R37" s="35"/>
      <c r="S37" s="29"/>
      <c r="T37" s="21" t="s">
        <v>274</v>
      </c>
      <c r="U37" s="21" t="s">
        <v>204</v>
      </c>
      <c r="V37" s="21">
        <v>200.0</v>
      </c>
      <c r="W37" s="21" t="s">
        <v>10</v>
      </c>
      <c r="X37" s="127">
        <f>IF(E$31=".","",E$31)</f>
        <v>0.6</v>
      </c>
      <c r="Y37" s="102"/>
      <c r="Z37" s="29"/>
      <c r="AA37" s="29"/>
      <c r="AB37" s="29"/>
      <c r="AC37" s="102"/>
      <c r="AD37" s="21"/>
      <c r="AE37" s="21"/>
      <c r="AF37" s="21"/>
    </row>
    <row r="38" spans="1:32">
      <c r="A38" s="36"/>
      <c r="B38" s="62" t="s">
        <v>117</v>
      </c>
      <c r="C38" s="37" t="str">
        <f>IF(A38="","",VLOOKUP($A$31,IF(LEN(A38)=2,U15BB,U15BA),VLOOKUP(LEFT(A38,1),club,6,FALSE),FALSE))</f>
        <v/>
      </c>
      <c r="D38" s="42" t="str">
        <f>IF(A38="","",VLOOKUP(LEFT(A38,1),club,2,FALSE))</f>
        <v/>
      </c>
      <c r="E38" s="93"/>
      <c r="F38" s="37">
        <f>Decsheets!$U$11</f>
        <v>4.0</v>
      </c>
      <c r="G38" s="29"/>
      <c r="I38" s="39"/>
      <c r="J38" s="35" t="str">
        <f>IF($A38="","",IF(LEFT($A38,1)=J$13,$F38,""))</f>
        <v/>
      </c>
      <c r="K38" s="35" t="str">
        <f>IF($A38="","",IF(LEFT($A38,1)=K$13,$F38,""))</f>
        <v/>
      </c>
      <c r="L38" s="35" t="str">
        <f>IF($A38="","",IF(LEFT($A38,1)=L$13,$F38,""))</f>
        <v/>
      </c>
      <c r="M38" s="35" t="str">
        <f>IF($A38="","",IF(LEFT($A38,1)=M$13,$F38,""))</f>
        <v/>
      </c>
      <c r="N38" s="35" t="str">
        <f>IF($A38="","",IF(LEFT($A38,1)=N$13,$F38,""))</f>
        <v/>
      </c>
      <c r="O38" s="35" t="str">
        <f>IF($A38="","",IF(LEFT($A38,1)=O$13,$F38,""))</f>
        <v/>
      </c>
      <c r="P38" s="35" t="str">
        <f>IF($A38="","",IF(LEFT($A38,1)=P$13,$F38,""))</f>
        <v/>
      </c>
      <c r="Q38" s="35" t="str">
        <f>IF($A38="","",IF(LEFT($A38,1)=Q$13,$F38,""))</f>
        <v/>
      </c>
      <c r="R38" s="35"/>
      <c r="S38" s="29"/>
      <c r="T38" s="21" t="s">
        <v>274</v>
      </c>
      <c r="U38" s="21" t="s">
        <v>204</v>
      </c>
      <c r="V38" s="21">
        <v>200.0</v>
      </c>
      <c r="W38" s="21" t="s">
        <v>10</v>
      </c>
      <c r="X38" s="127">
        <f>IF(E$31=".","",E$31)</f>
        <v>0.6</v>
      </c>
      <c r="Y38" s="102"/>
      <c r="Z38" s="29"/>
      <c r="AA38" s="29"/>
      <c r="AB38" s="29"/>
      <c r="AC38" s="102"/>
      <c r="AD38" s="21"/>
      <c r="AE38" s="21"/>
      <c r="AF38" s="21"/>
    </row>
    <row r="39" spans="1:32">
      <c r="A39" s="36"/>
      <c r="B39" s="62" t="s">
        <v>118</v>
      </c>
      <c r="C39" s="37" t="str">
        <f>IF(A39="","",VLOOKUP($A$31,IF(LEN(A39)=2,U15BB,U15BA),VLOOKUP(LEFT(A39,1),club,6,FALSE),FALSE))</f>
        <v/>
      </c>
      <c r="D39" s="42" t="str">
        <f>IF(A39="","",VLOOKUP(LEFT(A39,1),club,2,FALSE))</f>
        <v/>
      </c>
      <c r="E39" s="93"/>
      <c r="F39" s="37">
        <f>Decsheets!$U$12</f>
        <v>2.0</v>
      </c>
      <c r="G39" s="29"/>
      <c r="I39" s="39"/>
      <c r="J39" s="35" t="str">
        <f>IF($A39="","",IF(LEFT($A39,1)=J$13,$F39,""))</f>
        <v/>
      </c>
      <c r="K39" s="35" t="str">
        <f>IF($A39="","",IF(LEFT($A39,1)=K$13,$F39,""))</f>
        <v/>
      </c>
      <c r="L39" s="35" t="str">
        <f>IF($A39="","",IF(LEFT($A39,1)=L$13,$F39,""))</f>
        <v/>
      </c>
      <c r="M39" s="35" t="str">
        <f>IF($A39="","",IF(LEFT($A39,1)=M$13,$F39,""))</f>
        <v/>
      </c>
      <c r="N39" s="35" t="str">
        <f>IF($A39="","",IF(LEFT($A39,1)=N$13,$F39,""))</f>
        <v/>
      </c>
      <c r="O39" s="35" t="str">
        <f>IF($A39="","",IF(LEFT($A39,1)=O$13,$F39,""))</f>
        <v/>
      </c>
      <c r="P39" s="35" t="str">
        <f>IF($A39="","",IF(LEFT($A39,1)=P$13,$F39,""))</f>
        <v/>
      </c>
      <c r="Q39" s="35" t="str">
        <f>IF($A39="","",IF(LEFT($A39,1)=Q$13,$F39,""))</f>
        <v/>
      </c>
      <c r="R39" s="35">
        <f>SUM(Decsheets!$U$5:$U$12)-(SUM(J32:Q39))</f>
        <v>12.0</v>
      </c>
      <c r="S39" s="29"/>
      <c r="T39" s="21" t="s">
        <v>274</v>
      </c>
      <c r="U39" s="21" t="s">
        <v>204</v>
      </c>
      <c r="V39" s="21">
        <v>200.0</v>
      </c>
      <c r="W39" s="21" t="s">
        <v>10</v>
      </c>
      <c r="X39" s="127">
        <f>IF(E$31=".","",E$31)</f>
        <v>0.6</v>
      </c>
      <c r="Y39" s="102"/>
      <c r="Z39" s="29"/>
      <c r="AA39" s="29"/>
      <c r="AB39" s="29"/>
      <c r="AC39" s="102"/>
      <c r="AD39" s="21"/>
      <c r="AE39" s="21"/>
      <c r="AF39" s="21"/>
    </row>
    <row r="40" spans="1:32">
      <c r="A40" s="32" t="s">
        <v>206</v>
      </c>
      <c r="B40" s="61"/>
      <c r="C40" s="40" t="s">
        <v>330</v>
      </c>
      <c r="D40" s="28" t="s">
        <v>125</v>
      </c>
      <c r="E40" s="91">
        <v>0.6</v>
      </c>
      <c r="F40" s="39"/>
      <c r="G40" s="29"/>
      <c r="I40" s="29"/>
      <c r="J40" s="35"/>
      <c r="K40" s="35"/>
      <c r="L40" s="35"/>
      <c r="M40" s="35"/>
      <c r="N40" s="35"/>
      <c r="O40" s="35"/>
      <c r="P40" s="35"/>
      <c r="Q40" s="35"/>
      <c r="R40" s="35"/>
      <c r="S40" s="29" t="s">
        <v>210</v>
      </c>
      <c r="T40" s="21"/>
      <c r="U40" s="21"/>
      <c r="V40" s="102">
        <f>$E63</f>
        <v>0.0</v>
      </c>
      <c r="W40" s="21"/>
      <c r="X40" s="21"/>
      <c r="Y40" s="102"/>
      <c r="Z40" s="29"/>
      <c r="AA40" s="29"/>
      <c r="AB40" s="29"/>
      <c r="AC40" s="102"/>
      <c r="AD40" s="21"/>
      <c r="AE40" s="21"/>
      <c r="AF40" s="21"/>
    </row>
    <row r="41" spans="1:32">
      <c r="A41" s="36" t="s">
        <v>139</v>
      </c>
      <c r="B41" s="62">
        <v>1.0</v>
      </c>
      <c r="C41" s="37" t="str">
        <f>IF(A41="","",VLOOKUP($A$40,IF(LEN(A41)=2,U15BB,U15BA),VLOOKUP(LEFT(A41,1),club,6,FALSE),FALSE))</f>
        <v>Kai Thomas</v>
      </c>
      <c r="D41" s="37" t="str">
        <f>IF(A41="","",VLOOKUP(LEFT(A41,1),club,2,FALSE))</f>
        <v>Ealing S&amp;M</v>
      </c>
      <c r="E41" s="93">
        <v>25.94</v>
      </c>
      <c r="F41" s="37">
        <f>Decsheets!$V$5</f>
        <v>8.0</v>
      </c>
      <c r="G41" s="29"/>
      <c r="I41" s="39"/>
      <c r="J41" s="35">
        <f>IF($A41="","",IF(LEFT($A41,1)=J$13,$F41,""))</f>
        <v>8.0</v>
      </c>
      <c r="K41" s="35" t="str">
        <f>IF($A41="","",IF(LEFT($A41,1)=K$13,$F41,""))</f>
        <v/>
      </c>
      <c r="L41" s="35" t="str">
        <f>IF($A41="","",IF(LEFT($A41,1)=L$13,$F41,""))</f>
        <v/>
      </c>
      <c r="M41" s="35" t="str">
        <f>IF($A41="","",IF(LEFT($A41,1)=M$13,$F41,""))</f>
        <v/>
      </c>
      <c r="N41" s="35" t="str">
        <f>IF($A41="","",IF(LEFT($A41,1)=N$13,$F41,""))</f>
        <v/>
      </c>
      <c r="O41" s="35" t="str">
        <f>IF($A41="","",IF(LEFT($A41,1)=O$13,$F41,""))</f>
        <v/>
      </c>
      <c r="P41" s="35" t="str">
        <f>IF($A41="","",IF(LEFT($A41,1)=P$13,$F41,""))</f>
        <v/>
      </c>
      <c r="Q41" s="35" t="str">
        <f>IF($A41="","",IF(LEFT($A41,1)=Q$13,$F41,""))</f>
        <v/>
      </c>
      <c r="R41" s="35"/>
      <c r="S41" s="29"/>
      <c r="T41" s="21" t="s">
        <v>274</v>
      </c>
      <c r="U41" s="21" t="s">
        <v>204</v>
      </c>
      <c r="V41" s="21">
        <v>200.0</v>
      </c>
      <c r="W41" s="26" t="s">
        <v>15</v>
      </c>
      <c r="X41" s="127">
        <f>IF(E$40=".","",E$40)</f>
        <v>0.6</v>
      </c>
      <c r="Y41" s="102"/>
      <c r="Z41" s="29"/>
      <c r="AA41" s="29"/>
      <c r="AB41" s="29"/>
      <c r="AC41" s="102"/>
      <c r="AD41" s="21"/>
      <c r="AE41" s="21"/>
      <c r="AF41" s="21"/>
    </row>
    <row r="42" spans="1:32">
      <c r="A42" s="36"/>
      <c r="B42" s="62">
        <v>2.0</v>
      </c>
      <c r="C42" s="37" t="str">
        <f>IF(A42="","",VLOOKUP($A$40,IF(LEN(A42)=2,U15BB,U15BA),VLOOKUP(LEFT(A42,1),club,6,FALSE),FALSE))</f>
        <v/>
      </c>
      <c r="D42" s="37" t="str">
        <f>IF(A42="","",VLOOKUP(LEFT(A42,1),club,2,FALSE))</f>
        <v/>
      </c>
      <c r="E42" s="93"/>
      <c r="F42" s="37">
        <f>Decsheets!$V$6</f>
        <v>7.0</v>
      </c>
      <c r="G42" s="29"/>
      <c r="I42" s="39"/>
      <c r="J42" s="35" t="str">
        <f>IF($A42="","",IF(LEFT($A42,1)=J$13,$F42,""))</f>
        <v/>
      </c>
      <c r="K42" s="35" t="str">
        <f>IF($A42="","",IF(LEFT($A42,1)=K$13,$F42,""))</f>
        <v/>
      </c>
      <c r="L42" s="35" t="str">
        <f>IF($A42="","",IF(LEFT($A42,1)=L$13,$F42,""))</f>
        <v/>
      </c>
      <c r="M42" s="35" t="str">
        <f>IF($A42="","",IF(LEFT($A42,1)=M$13,$F42,""))</f>
        <v/>
      </c>
      <c r="N42" s="35" t="str">
        <f>IF($A42="","",IF(LEFT($A42,1)=N$13,$F42,""))</f>
        <v/>
      </c>
      <c r="O42" s="35" t="str">
        <f>IF($A42="","",IF(LEFT($A42,1)=O$13,$F42,""))</f>
        <v/>
      </c>
      <c r="P42" s="35" t="str">
        <f>IF($A42="","",IF(LEFT($A42,1)=P$13,$F42,""))</f>
        <v/>
      </c>
      <c r="Q42" s="35" t="str">
        <f>IF($A42="","",IF(LEFT($A42,1)=Q$13,$F42,""))</f>
        <v/>
      </c>
      <c r="R42" s="35"/>
      <c r="S42" s="29"/>
      <c r="T42" s="21" t="s">
        <v>274</v>
      </c>
      <c r="U42" s="21" t="s">
        <v>204</v>
      </c>
      <c r="V42" s="21">
        <v>200.0</v>
      </c>
      <c r="W42" s="26" t="s">
        <v>15</v>
      </c>
      <c r="X42" s="127">
        <f>IF(E$40=".","",E$40)</f>
        <v>0.6</v>
      </c>
      <c r="Y42" s="102"/>
      <c r="Z42" s="29"/>
      <c r="AA42" s="29"/>
      <c r="AB42" s="29"/>
      <c r="AC42" s="102"/>
      <c r="AD42" s="21"/>
      <c r="AE42" s="21"/>
      <c r="AF42" s="21"/>
    </row>
    <row r="43" spans="1:32">
      <c r="A43" s="36"/>
      <c r="B43" s="62">
        <v>3.0</v>
      </c>
      <c r="C43" s="37" t="str">
        <f>IF(A43="","",VLOOKUP($A$40,IF(LEN(A43)=2,U15BB,U15BA),VLOOKUP(LEFT(A43,1),club,6,FALSE),FALSE))</f>
        <v/>
      </c>
      <c r="D43" s="37" t="str">
        <f>IF(A43="","",VLOOKUP(LEFT(A43,1),club,2,FALSE))</f>
        <v/>
      </c>
      <c r="E43" s="93"/>
      <c r="F43" s="37">
        <f>Decsheets!$V$7</f>
        <v>6.0</v>
      </c>
      <c r="G43" s="29"/>
      <c r="I43" s="39"/>
      <c r="J43" s="35" t="str">
        <f>IF($A43="","",IF(LEFT($A43,1)=J$13,$F43,""))</f>
        <v/>
      </c>
      <c r="K43" s="35" t="str">
        <f>IF($A43="","",IF(LEFT($A43,1)=K$13,$F43,""))</f>
        <v/>
      </c>
      <c r="L43" s="35" t="str">
        <f>IF($A43="","",IF(LEFT($A43,1)=L$13,$F43,""))</f>
        <v/>
      </c>
      <c r="M43" s="35" t="str">
        <f>IF($A43="","",IF(LEFT($A43,1)=M$13,$F43,""))</f>
        <v/>
      </c>
      <c r="N43" s="35" t="str">
        <f>IF($A43="","",IF(LEFT($A43,1)=N$13,$F43,""))</f>
        <v/>
      </c>
      <c r="O43" s="35" t="str">
        <f>IF($A43="","",IF(LEFT($A43,1)=O$13,$F43,""))</f>
        <v/>
      </c>
      <c r="P43" s="35" t="str">
        <f>IF($A43="","",IF(LEFT($A43,1)=P$13,$F43,""))</f>
        <v/>
      </c>
      <c r="Q43" s="35" t="str">
        <f>IF($A43="","",IF(LEFT($A43,1)=Q$13,$F43,""))</f>
        <v/>
      </c>
      <c r="R43" s="35"/>
      <c r="S43" s="29"/>
      <c r="T43" s="21" t="s">
        <v>274</v>
      </c>
      <c r="U43" s="21" t="s">
        <v>204</v>
      </c>
      <c r="V43" s="21">
        <v>200.0</v>
      </c>
      <c r="W43" s="26" t="s">
        <v>15</v>
      </c>
      <c r="X43" s="127">
        <f>IF(E$40=".","",E$40)</f>
        <v>0.6</v>
      </c>
      <c r="Y43" s="102"/>
      <c r="Z43" s="29"/>
      <c r="AA43" s="29"/>
      <c r="AB43" s="29"/>
      <c r="AC43" s="102"/>
      <c r="AD43" s="21"/>
      <c r="AE43" s="21"/>
      <c r="AF43" s="21"/>
    </row>
    <row r="44" spans="1:32">
      <c r="A44" s="36"/>
      <c r="B44" s="62" t="s">
        <v>114</v>
      </c>
      <c r="C44" s="37" t="str">
        <f>IF(A44="","",VLOOKUP($A$40,IF(LEN(A44)=2,U15BB,U15BA),VLOOKUP(LEFT(A44,1),club,6,FALSE),FALSE))</f>
        <v/>
      </c>
      <c r="D44" s="37" t="str">
        <f>IF(A44="","",VLOOKUP(LEFT(A44,1),club,2,FALSE))</f>
        <v/>
      </c>
      <c r="E44" s="93"/>
      <c r="F44" s="37">
        <f>Decsheets!$V$8</f>
        <v>5.0</v>
      </c>
      <c r="G44" s="29"/>
      <c r="I44" s="39"/>
      <c r="J44" s="35" t="str">
        <f>IF($A44="","",IF(LEFT($A44,1)=J$13,$F44,""))</f>
        <v/>
      </c>
      <c r="K44" s="35" t="str">
        <f>IF($A44="","",IF(LEFT($A44,1)=K$13,$F44,""))</f>
        <v/>
      </c>
      <c r="L44" s="35" t="str">
        <f>IF($A44="","",IF(LEFT($A44,1)=L$13,$F44,""))</f>
        <v/>
      </c>
      <c r="M44" s="35" t="str">
        <f>IF($A44="","",IF(LEFT($A44,1)=M$13,$F44,""))</f>
        <v/>
      </c>
      <c r="N44" s="35" t="str">
        <f>IF($A44="","",IF(LEFT($A44,1)=N$13,$F44,""))</f>
        <v/>
      </c>
      <c r="O44" s="35" t="str">
        <f>IF($A44="","",IF(LEFT($A44,1)=O$13,$F44,""))</f>
        <v/>
      </c>
      <c r="P44" s="35" t="str">
        <f>IF($A44="","",IF(LEFT($A44,1)=P$13,$F44,""))</f>
        <v/>
      </c>
      <c r="Q44" s="35" t="str">
        <f>IF($A44="","",IF(LEFT($A44,1)=Q$13,$F44,""))</f>
        <v/>
      </c>
      <c r="R44" s="35"/>
      <c r="S44" s="29"/>
      <c r="T44" s="21" t="s">
        <v>274</v>
      </c>
      <c r="U44" s="21" t="s">
        <v>204</v>
      </c>
      <c r="V44" s="21">
        <v>200.0</v>
      </c>
      <c r="W44" s="26" t="s">
        <v>15</v>
      </c>
      <c r="X44" s="127">
        <f>IF(E$40=".","",E$40)</f>
        <v>0.6</v>
      </c>
      <c r="Y44" s="102"/>
      <c r="Z44" s="29"/>
      <c r="AA44" s="29"/>
      <c r="AB44" s="29"/>
      <c r="AC44" s="102"/>
      <c r="AD44" s="21"/>
      <c r="AE44" s="21"/>
      <c r="AF44" s="21"/>
    </row>
    <row r="45" spans="1:32">
      <c r="A45" s="36"/>
      <c r="B45" s="62" t="s">
        <v>115</v>
      </c>
      <c r="C45" s="37" t="str">
        <f>IF(A45="","",VLOOKUP($A$40,IF(LEN(A45)=2,U15BB,U15BA),VLOOKUP(LEFT(A45,1),club,6,FALSE),FALSE))</f>
        <v/>
      </c>
      <c r="D45" s="37" t="str">
        <f>IF(A45="","",VLOOKUP(LEFT(A45,1),club,2,FALSE))</f>
        <v/>
      </c>
      <c r="E45" s="93"/>
      <c r="F45" s="37">
        <f>Decsheets!$V$9</f>
        <v>4.0</v>
      </c>
      <c r="G45" s="29"/>
      <c r="I45" s="39"/>
      <c r="J45" s="35" t="str">
        <f>IF($A45="","",IF(LEFT($A45,1)=J$13,$F45,""))</f>
        <v/>
      </c>
      <c r="K45" s="35" t="str">
        <f>IF($A45="","",IF(LEFT($A45,1)=K$13,$F45,""))</f>
        <v/>
      </c>
      <c r="L45" s="35" t="str">
        <f>IF($A45="","",IF(LEFT($A45,1)=L$13,$F45,""))</f>
        <v/>
      </c>
      <c r="M45" s="35" t="str">
        <f>IF($A45="","",IF(LEFT($A45,1)=M$13,$F45,""))</f>
        <v/>
      </c>
      <c r="N45" s="35" t="str">
        <f>IF($A45="","",IF(LEFT($A45,1)=N$13,$F45,""))</f>
        <v/>
      </c>
      <c r="O45" s="35" t="str">
        <f>IF($A45="","",IF(LEFT($A45,1)=O$13,$F45,""))</f>
        <v/>
      </c>
      <c r="P45" s="35" t="str">
        <f>IF($A45="","",IF(LEFT($A45,1)=P$13,$F45,""))</f>
        <v/>
      </c>
      <c r="Q45" s="35" t="str">
        <f>IF($A45="","",IF(LEFT($A45,1)=Q$13,$F45,""))</f>
        <v/>
      </c>
      <c r="R45" s="35"/>
      <c r="S45" s="29"/>
      <c r="T45" s="21" t="s">
        <v>274</v>
      </c>
      <c r="U45" s="21" t="s">
        <v>204</v>
      </c>
      <c r="V45" s="21">
        <v>200.0</v>
      </c>
      <c r="W45" s="26" t="s">
        <v>15</v>
      </c>
      <c r="X45" s="127">
        <f>IF(E$40=".","",E$40)</f>
        <v>0.6</v>
      </c>
      <c r="Y45" s="102"/>
      <c r="Z45" s="29"/>
      <c r="AA45" s="29"/>
      <c r="AB45" s="29"/>
      <c r="AC45" s="102"/>
      <c r="AD45" s="21"/>
      <c r="AE45" s="21"/>
      <c r="AF45" s="21"/>
    </row>
    <row r="46" spans="1:32">
      <c r="A46" s="36"/>
      <c r="B46" s="62" t="s">
        <v>116</v>
      </c>
      <c r="C46" s="37" t="str">
        <f>IF(A46="","",VLOOKUP($A$40,IF(LEN(A46)=2,U15BB,U15BA),VLOOKUP(LEFT(A46,1),club,6,FALSE),FALSE))</f>
        <v/>
      </c>
      <c r="D46" s="37" t="str">
        <f>IF(A46="","",VLOOKUP(LEFT(A46,1),club,2,FALSE))</f>
        <v/>
      </c>
      <c r="E46" s="93"/>
      <c r="F46" s="37">
        <f>Decsheets!$V$10</f>
        <v>3.0</v>
      </c>
      <c r="G46" s="29"/>
      <c r="I46" s="39"/>
      <c r="J46" s="35" t="str">
        <f>IF($A46="","",IF(LEFT($A46,1)=J$13,$F46,""))</f>
        <v/>
      </c>
      <c r="K46" s="35" t="str">
        <f>IF($A46="","",IF(LEFT($A46,1)=K$13,$F46,""))</f>
        <v/>
      </c>
      <c r="L46" s="35" t="str">
        <f>IF($A46="","",IF(LEFT($A46,1)=L$13,$F46,""))</f>
        <v/>
      </c>
      <c r="M46" s="35" t="str">
        <f>IF($A46="","",IF(LEFT($A46,1)=M$13,$F46,""))</f>
        <v/>
      </c>
      <c r="N46" s="35" t="str">
        <f>IF($A46="","",IF(LEFT($A46,1)=N$13,$F46,""))</f>
        <v/>
      </c>
      <c r="O46" s="35" t="str">
        <f>IF($A46="","",IF(LEFT($A46,1)=O$13,$F46,""))</f>
        <v/>
      </c>
      <c r="P46" s="35" t="str">
        <f>IF($A46="","",IF(LEFT($A46,1)=P$13,$F46,""))</f>
        <v/>
      </c>
      <c r="Q46" s="35" t="str">
        <f>IF($A46="","",IF(LEFT($A46,1)=Q$13,$F46,""))</f>
        <v/>
      </c>
      <c r="R46" s="35"/>
      <c r="S46" s="29"/>
      <c r="T46" s="21" t="s">
        <v>274</v>
      </c>
      <c r="U46" s="21" t="s">
        <v>204</v>
      </c>
      <c r="V46" s="21">
        <v>200.0</v>
      </c>
      <c r="W46" s="26" t="s">
        <v>15</v>
      </c>
      <c r="X46" s="127">
        <f>IF(E$40=".","",E$40)</f>
        <v>0.6</v>
      </c>
      <c r="Y46" s="102"/>
      <c r="Z46" s="29"/>
      <c r="AA46" s="29"/>
      <c r="AB46" s="29"/>
      <c r="AC46" s="102"/>
      <c r="AD46" s="21"/>
      <c r="AE46" s="21"/>
      <c r="AF46" s="21"/>
    </row>
    <row r="47" spans="1:32">
      <c r="A47" s="36"/>
      <c r="B47" s="62" t="s">
        <v>117</v>
      </c>
      <c r="C47" s="37" t="str">
        <f>IF(A47="","",VLOOKUP($A$40,IF(LEN(A47)=2,U15BB,U15BA),VLOOKUP(LEFT(A47,1),club,6,FALSE),FALSE))</f>
        <v/>
      </c>
      <c r="D47" s="37" t="str">
        <f>IF(A47="","",VLOOKUP(LEFT(A47,1),club,2,FALSE))</f>
        <v/>
      </c>
      <c r="E47" s="93"/>
      <c r="F47" s="37">
        <f>Decsheets!$V$11</f>
        <v>2.0</v>
      </c>
      <c r="G47" s="29"/>
      <c r="I47" s="39"/>
      <c r="J47" s="35" t="str">
        <f>IF($A47="","",IF(LEFT($A47,1)=J$13,$F47,""))</f>
        <v/>
      </c>
      <c r="K47" s="35" t="str">
        <f>IF($A47="","",IF(LEFT($A47,1)=K$13,$F47,""))</f>
        <v/>
      </c>
      <c r="L47" s="35" t="str">
        <f>IF($A47="","",IF(LEFT($A47,1)=L$13,$F47,""))</f>
        <v/>
      </c>
      <c r="M47" s="35" t="str">
        <f>IF($A47="","",IF(LEFT($A47,1)=M$13,$F47,""))</f>
        <v/>
      </c>
      <c r="N47" s="35" t="str">
        <f>IF($A47="","",IF(LEFT($A47,1)=N$13,$F47,""))</f>
        <v/>
      </c>
      <c r="O47" s="35" t="str">
        <f>IF($A47="","",IF(LEFT($A47,1)=O$13,$F47,""))</f>
        <v/>
      </c>
      <c r="P47" s="35" t="str">
        <f>IF($A47="","",IF(LEFT($A47,1)=P$13,$F47,""))</f>
        <v/>
      </c>
      <c r="Q47" s="35" t="str">
        <f>IF($A47="","",IF(LEFT($A47,1)=Q$13,$F47,""))</f>
        <v/>
      </c>
      <c r="R47" s="35"/>
      <c r="S47" s="29"/>
      <c r="T47" s="21" t="s">
        <v>274</v>
      </c>
      <c r="U47" s="21" t="s">
        <v>204</v>
      </c>
      <c r="V47" s="21">
        <v>200.0</v>
      </c>
      <c r="W47" s="26" t="s">
        <v>15</v>
      </c>
      <c r="X47" s="127">
        <f>IF(E$40=".","",E$40)</f>
        <v>0.6</v>
      </c>
      <c r="Y47" s="102"/>
      <c r="Z47" s="29"/>
      <c r="AA47" s="29"/>
      <c r="AB47" s="29"/>
      <c r="AC47" s="102"/>
      <c r="AD47" s="21"/>
      <c r="AE47" s="21"/>
      <c r="AF47" s="21"/>
    </row>
    <row r="48" spans="1:32">
      <c r="A48" s="36"/>
      <c r="B48" s="62" t="s">
        <v>118</v>
      </c>
      <c r="C48" s="37" t="str">
        <f>IF(A48="","",VLOOKUP($A$40,IF(LEN(A48)=2,U15BB,U15BA),VLOOKUP(LEFT(A48,1),club,6,FALSE),FALSE))</f>
        <v/>
      </c>
      <c r="D48" s="37" t="str">
        <f>IF(A48="","",VLOOKUP(LEFT(A48,1),club,2,FALSE))</f>
        <v/>
      </c>
      <c r="E48" s="93"/>
      <c r="F48" s="37">
        <f>Decsheets!$V$12</f>
        <v>1.0</v>
      </c>
      <c r="G48" s="29"/>
      <c r="I48" s="39"/>
      <c r="J48" s="35" t="str">
        <f>IF($A48="","",IF(LEFT($A48,1)=J$13,$F48,""))</f>
        <v/>
      </c>
      <c r="K48" s="35" t="str">
        <f>IF($A48="","",IF(LEFT($A48,1)=K$13,$F48,""))</f>
        <v/>
      </c>
      <c r="L48" s="35" t="str">
        <f>IF($A48="","",IF(LEFT($A48,1)=L$13,$F48,""))</f>
        <v/>
      </c>
      <c r="M48" s="35" t="str">
        <f>IF($A48="","",IF(LEFT($A48,1)=M$13,$F48,""))</f>
        <v/>
      </c>
      <c r="N48" s="35" t="str">
        <f>IF($A48="","",IF(LEFT($A48,1)=N$13,$F48,""))</f>
        <v/>
      </c>
      <c r="O48" s="35" t="str">
        <f>IF($A48="","",IF(LEFT($A48,1)=O$13,$F48,""))</f>
        <v/>
      </c>
      <c r="P48" s="35" t="str">
        <f>IF($A48="","",IF(LEFT($A48,1)=P$13,$F48,""))</f>
        <v/>
      </c>
      <c r="Q48" s="35" t="str">
        <f>IF($A48="","",IF(LEFT($A48,1)=Q$13,$F48,""))</f>
        <v/>
      </c>
      <c r="R48" s="35">
        <f>SUM(Decsheets!$V$5:$V$12)-(SUM(J41:Q48))</f>
        <v>28.0</v>
      </c>
      <c r="S48" s="29"/>
      <c r="T48" s="21" t="s">
        <v>274</v>
      </c>
      <c r="U48" s="21" t="s">
        <v>204</v>
      </c>
      <c r="V48" s="21">
        <v>200.0</v>
      </c>
      <c r="W48" s="26" t="s">
        <v>15</v>
      </c>
      <c r="X48" s="127">
        <f>IF(E$40=".","",E$40)</f>
        <v>0.6</v>
      </c>
      <c r="Y48" s="102"/>
      <c r="Z48" s="29"/>
      <c r="AA48" s="29"/>
      <c r="AB48" s="29"/>
      <c r="AC48" s="102"/>
      <c r="AD48" s="21"/>
      <c r="AE48" s="21"/>
      <c r="AF48" s="21"/>
    </row>
    <row r="49" spans="1:32" s="21" customFormat="1">
      <c r="A49" s="32" t="s">
        <v>298</v>
      </c>
      <c r="B49" s="61"/>
      <c r="C49" s="40" t="s">
        <v>331</v>
      </c>
      <c r="D49" s="39"/>
      <c r="E49" s="28" t="s">
        <v>145</v>
      </c>
      <c r="F49" s="39"/>
      <c r="G49" s="29"/>
      <c r="H49" s="21"/>
      <c r="I49" s="29"/>
      <c r="J49" s="35"/>
      <c r="K49" s="35"/>
      <c r="L49" s="35"/>
      <c r="M49" s="35"/>
      <c r="N49" s="35"/>
      <c r="O49" s="35"/>
      <c r="P49" s="35"/>
      <c r="Q49" s="35"/>
      <c r="R49" s="35"/>
      <c r="S49" s="29" t="s">
        <v>300</v>
      </c>
      <c r="V49" s="102"/>
      <c r="Y49" s="124"/>
      <c r="Z49" s="29"/>
      <c r="AA49" s="29"/>
      <c r="AB49" s="29"/>
      <c r="AC49" s="124"/>
    </row>
    <row r="50" spans="1:32">
      <c r="A50" s="36" t="s">
        <v>134</v>
      </c>
      <c r="B50" s="62">
        <v>1.0</v>
      </c>
      <c r="C50" s="37" t="str">
        <f>IF(A50="","",VLOOKUP($A$49,IF(LEN(A50)=2,U15BB,U15BA),VLOOKUP(LEFT(A50,1),club,6,FALSE),FALSE))</f>
        <v>Sudeys Hersi</v>
      </c>
      <c r="D50" s="37" t="str">
        <f>IF(A50="","",VLOOKUP(LEFT(A50,1),club,2,FALSE))</f>
        <v>Ealing S&amp;M</v>
      </c>
      <c r="E50" s="38" t="s">
        <v>332</v>
      </c>
      <c r="F50" s="37">
        <f>Decsheets!$U$5</f>
        <v>16.0</v>
      </c>
      <c r="G50" s="29"/>
      <c r="I50" s="39"/>
      <c r="J50" s="35">
        <f>IF($A50="","",IF(LEFT($A50,1)=J$13,$F50,""))</f>
        <v>16.0</v>
      </c>
      <c r="K50" s="35" t="str">
        <f>IF($A50="","",IF(LEFT($A50,1)=K$13,$F50,""))</f>
        <v/>
      </c>
      <c r="L50" s="35" t="str">
        <f>IF($A50="","",IF(LEFT($A50,1)=L$13,$F50,""))</f>
        <v/>
      </c>
      <c r="M50" s="35" t="str">
        <f>IF($A50="","",IF(LEFT($A50,1)=M$13,$F50,""))</f>
        <v/>
      </c>
      <c r="N50" s="35" t="str">
        <f>IF($A50="","",IF(LEFT($A50,1)=N$13,$F50,""))</f>
        <v/>
      </c>
      <c r="O50" s="35" t="str">
        <f>IF($A50="","",IF(LEFT($A50,1)=O$13,$F50,""))</f>
        <v/>
      </c>
      <c r="P50" s="35" t="str">
        <f>IF($A50="","",IF(LEFT($A50,1)=P$13,$F50,""))</f>
        <v/>
      </c>
      <c r="Q50" s="35" t="str">
        <f>IF($A50="","",IF(LEFT($A50,1)=Q$13,$F50,""))</f>
        <v/>
      </c>
      <c r="R50" s="35"/>
      <c r="S50" s="29"/>
      <c r="T50" s="21" t="s">
        <v>274</v>
      </c>
      <c r="U50" s="21" t="s">
        <v>204</v>
      </c>
      <c r="V50" s="21">
        <v>1500.0</v>
      </c>
      <c r="W50" s="21" t="s">
        <v>10</v>
      </c>
      <c r="Y50" s="124"/>
      <c r="Z50" s="29"/>
      <c r="AA50" s="29"/>
      <c r="AB50" s="29"/>
      <c r="AC50" s="124"/>
      <c r="AD50" s="21"/>
      <c r="AE50" s="21"/>
      <c r="AF50" s="21"/>
    </row>
    <row r="51" spans="1:32">
      <c r="A51" s="36" t="s">
        <v>135</v>
      </c>
      <c r="B51" s="62">
        <v>2.0</v>
      </c>
      <c r="C51" s="37" t="str">
        <f>IF(A51="","",VLOOKUP($A$49,IF(LEN(A51)=2,U15BB,U15BA),VLOOKUP(LEFT(A51,1),club,6,FALSE),FALSE))</f>
        <v>Ed McArdle</v>
      </c>
      <c r="D51" s="37" t="str">
        <f>IF(A51="","",VLOOKUP(LEFT(A51,1),club,2,FALSE))</f>
        <v>Trent Park</v>
      </c>
      <c r="E51" s="38" t="s">
        <v>333</v>
      </c>
      <c r="F51" s="37">
        <f>Decsheets!$U$6</f>
        <v>14.0</v>
      </c>
      <c r="G51" s="29"/>
      <c r="I51" s="39"/>
      <c r="J51" s="35" t="str">
        <f>IF($A51="","",IF(LEFT($A51,1)=J$13,$F51,""))</f>
        <v/>
      </c>
      <c r="K51" s="35" t="str">
        <f>IF($A51="","",IF(LEFT($A51,1)=K$13,$F51,""))</f>
        <v/>
      </c>
      <c r="L51" s="35" t="str">
        <f>IF($A51="","",IF(LEFT($A51,1)=L$13,$F51,""))</f>
        <v/>
      </c>
      <c r="M51" s="35" t="str">
        <f>IF($A51="","",IF(LEFT($A51,1)=M$13,$F51,""))</f>
        <v/>
      </c>
      <c r="N51" s="35" t="str">
        <f>IF($A51="","",IF(LEFT($A51,1)=N$13,$F51,""))</f>
        <v/>
      </c>
      <c r="O51" s="35">
        <f>IF($A51="","",IF(LEFT($A51,1)=O$13,$F51,""))</f>
        <v>14.0</v>
      </c>
      <c r="P51" s="35" t="str">
        <f>IF($A51="","",IF(LEFT($A51,1)=P$13,$F51,""))</f>
        <v/>
      </c>
      <c r="Q51" s="35" t="str">
        <f>IF($A51="","",IF(LEFT($A51,1)=Q$13,$F51,""))</f>
        <v/>
      </c>
      <c r="R51" s="35"/>
      <c r="S51" s="29"/>
      <c r="T51" s="21" t="s">
        <v>274</v>
      </c>
      <c r="U51" s="21" t="s">
        <v>204</v>
      </c>
      <c r="V51" s="21">
        <v>1500.0</v>
      </c>
      <c r="W51" s="21" t="s">
        <v>10</v>
      </c>
      <c r="Y51" s="124"/>
      <c r="Z51" s="29"/>
      <c r="AA51" s="29"/>
      <c r="AB51" s="29"/>
      <c r="AC51" s="124"/>
      <c r="AD51" s="21"/>
      <c r="AE51" s="21"/>
      <c r="AF51" s="21"/>
    </row>
    <row r="52" spans="1:32">
      <c r="A52" s="36" t="s">
        <v>131</v>
      </c>
      <c r="B52" s="62">
        <v>3.0</v>
      </c>
      <c r="C52" s="37" t="str">
        <f>IF(A52="","",VLOOKUP($A$49,IF(LEN(A52)=2,U15BB,U15BA),VLOOKUP(LEFT(A52,1),club,6,FALSE),FALSE))</f>
        <v>Harvey Dodd</v>
      </c>
      <c r="D52" s="37" t="str">
        <f>IF(A52="","",VLOOKUP(LEFT(A52,1),club,2,FALSE))</f>
        <v>Highgate</v>
      </c>
      <c r="E52" s="38" t="s">
        <v>334</v>
      </c>
      <c r="F52" s="37">
        <f>Decsheets!$U$7</f>
        <v>12.0</v>
      </c>
      <c r="G52" s="29"/>
      <c r="I52" s="39"/>
      <c r="J52" s="35" t="str">
        <f>IF($A52="","",IF(LEFT($A52,1)=J$13,$F52,""))</f>
        <v/>
      </c>
      <c r="K52" s="35" t="str">
        <f>IF($A52="","",IF(LEFT($A52,1)=K$13,$F52,""))</f>
        <v/>
      </c>
      <c r="L52" s="35">
        <f>IF($A52="","",IF(LEFT($A52,1)=L$13,$F52,""))</f>
        <v>12.0</v>
      </c>
      <c r="M52" s="35" t="str">
        <f>IF($A52="","",IF(LEFT($A52,1)=M$13,$F52,""))</f>
        <v/>
      </c>
      <c r="N52" s="35" t="str">
        <f>IF($A52="","",IF(LEFT($A52,1)=N$13,$F52,""))</f>
        <v/>
      </c>
      <c r="O52" s="35" t="str">
        <f>IF($A52="","",IF(LEFT($A52,1)=O$13,$F52,""))</f>
        <v/>
      </c>
      <c r="P52" s="35" t="str">
        <f>IF($A52="","",IF(LEFT($A52,1)=P$13,$F52,""))</f>
        <v/>
      </c>
      <c r="Q52" s="35" t="str">
        <f>IF($A52="","",IF(LEFT($A52,1)=Q$13,$F52,""))</f>
        <v/>
      </c>
      <c r="R52" s="35"/>
      <c r="S52" s="29"/>
      <c r="T52" s="21" t="s">
        <v>274</v>
      </c>
      <c r="U52" s="21" t="s">
        <v>204</v>
      </c>
      <c r="V52" s="21">
        <v>1500.0</v>
      </c>
      <c r="W52" s="21" t="s">
        <v>10</v>
      </c>
      <c r="Y52" s="124"/>
      <c r="Z52" s="29"/>
      <c r="AA52" s="29"/>
      <c r="AB52" s="29"/>
      <c r="AC52" s="124"/>
      <c r="AD52" s="21"/>
      <c r="AE52" s="21"/>
      <c r="AF52" s="21"/>
    </row>
    <row r="53" spans="1:32">
      <c r="A53" s="36" t="s">
        <v>249</v>
      </c>
      <c r="B53" s="62" t="s">
        <v>114</v>
      </c>
      <c r="C53" s="37" t="str">
        <f>IF(A53="","",VLOOKUP($A$49,IF(LEN(A53)=2,U15BB,U15BA),VLOOKUP(LEFT(A53,1),club,6,FALSE),FALSE))</f>
        <v>Eddie Fairhurst</v>
      </c>
      <c r="D53" s="37" t="str">
        <f>IF(A53="","",VLOOKUP(LEFT(A53,1),club,2,FALSE))</f>
        <v>Enfield &amp; H</v>
      </c>
      <c r="E53" s="38" t="s">
        <v>335</v>
      </c>
      <c r="F53" s="37">
        <f>Decsheets!$U$8</f>
        <v>10.0</v>
      </c>
      <c r="G53" s="29"/>
      <c r="I53" s="39"/>
      <c r="J53" s="35" t="str">
        <f>IF($A53="","",IF(LEFT($A53,1)=J$13,$F53,""))</f>
        <v/>
      </c>
      <c r="K53" s="35">
        <f>IF($A53="","",IF(LEFT($A53,1)=K$13,$F53,""))</f>
        <v>10.0</v>
      </c>
      <c r="L53" s="35" t="str">
        <f>IF($A53="","",IF(LEFT($A53,1)=L$13,$F53,""))</f>
        <v/>
      </c>
      <c r="M53" s="35" t="str">
        <f>IF($A53="","",IF(LEFT($A53,1)=M$13,$F53,""))</f>
        <v/>
      </c>
      <c r="N53" s="35" t="str">
        <f>IF($A53="","",IF(LEFT($A53,1)=N$13,$F53,""))</f>
        <v/>
      </c>
      <c r="O53" s="35" t="str">
        <f>IF($A53="","",IF(LEFT($A53,1)=O$13,$F53,""))</f>
        <v/>
      </c>
      <c r="P53" s="35" t="str">
        <f>IF($A53="","",IF(LEFT($A53,1)=P$13,$F53,""))</f>
        <v/>
      </c>
      <c r="Q53" s="35" t="str">
        <f>IF($A53="","",IF(LEFT($A53,1)=Q$13,$F53,""))</f>
        <v/>
      </c>
      <c r="R53" s="35"/>
      <c r="S53" s="29"/>
      <c r="T53" s="21" t="s">
        <v>274</v>
      </c>
      <c r="U53" s="21" t="s">
        <v>204</v>
      </c>
      <c r="V53" s="21">
        <v>1500.0</v>
      </c>
      <c r="W53" s="21" t="s">
        <v>10</v>
      </c>
      <c r="Y53" s="124"/>
      <c r="Z53" s="29"/>
      <c r="AA53" s="29"/>
      <c r="AB53" s="29"/>
      <c r="AC53" s="124"/>
      <c r="AD53" s="21"/>
      <c r="AE53" s="21"/>
      <c r="AF53" s="21"/>
    </row>
    <row r="54" spans="1:32">
      <c r="A54" s="36" t="s">
        <v>130</v>
      </c>
      <c r="B54" s="62" t="s">
        <v>115</v>
      </c>
      <c r="C54" s="37" t="str">
        <f>IF(A54="","",VLOOKUP($A$49,IF(LEN(A54)=2,U15BB,U15BA),VLOOKUP(LEFT(A54,1),club,6,FALSE),FALSE))</f>
        <v>Stan Brown</v>
      </c>
      <c r="D54" s="37" t="str">
        <f>IF(A54="","",VLOOKUP(LEFT(A54,1),club,2,FALSE))</f>
        <v>Heathside</v>
      </c>
      <c r="E54" s="38" t="s">
        <v>336</v>
      </c>
      <c r="F54" s="37">
        <f>Decsheets!$U$9</f>
        <v>8.0</v>
      </c>
      <c r="G54" s="29"/>
      <c r="I54" s="39"/>
      <c r="J54" s="35" t="str">
        <f>IF($A54="","",IF(LEFT($A54,1)=J$13,$F54,""))</f>
        <v/>
      </c>
      <c r="K54" s="35" t="str">
        <f>IF($A54="","",IF(LEFT($A54,1)=K$13,$F54,""))</f>
        <v/>
      </c>
      <c r="L54" s="35" t="str">
        <f>IF($A54="","",IF(LEFT($A54,1)=L$13,$F54,""))</f>
        <v/>
      </c>
      <c r="M54" s="35">
        <f>IF($A54="","",IF(LEFT($A54,1)=M$13,$F54,""))</f>
        <v>8.0</v>
      </c>
      <c r="N54" s="35" t="str">
        <f>IF($A54="","",IF(LEFT($A54,1)=N$13,$F54,""))</f>
        <v/>
      </c>
      <c r="O54" s="35" t="str">
        <f>IF($A54="","",IF(LEFT($A54,1)=O$13,$F54,""))</f>
        <v/>
      </c>
      <c r="P54" s="35" t="str">
        <f>IF($A54="","",IF(LEFT($A54,1)=P$13,$F54,""))</f>
        <v/>
      </c>
      <c r="Q54" s="35" t="str">
        <f>IF($A54="","",IF(LEFT($A54,1)=Q$13,$F54,""))</f>
        <v/>
      </c>
      <c r="R54" s="35"/>
      <c r="S54" s="29"/>
      <c r="T54" s="21" t="s">
        <v>274</v>
      </c>
      <c r="U54" s="21" t="s">
        <v>204</v>
      </c>
      <c r="V54" s="21">
        <v>1500.0</v>
      </c>
      <c r="W54" s="21" t="s">
        <v>10</v>
      </c>
      <c r="Y54" s="124"/>
      <c r="Z54" s="29"/>
      <c r="AA54" s="29"/>
      <c r="AB54" s="29"/>
      <c r="AC54" s="124"/>
      <c r="AD54" s="21"/>
      <c r="AE54" s="21"/>
      <c r="AF54" s="21"/>
    </row>
    <row r="55" spans="1:32">
      <c r="A55" s="36"/>
      <c r="B55" s="62" t="s">
        <v>116</v>
      </c>
      <c r="C55" s="37" t="str">
        <f>IF(A55="","",VLOOKUP($A$49,IF(LEN(A55)=2,U15BB,U15BA),VLOOKUP(LEFT(A55,1),club,6,FALSE),FALSE))</f>
        <v/>
      </c>
      <c r="D55" s="37" t="str">
        <f>IF(A55="","",VLOOKUP(LEFT(A55,1),club,2,FALSE))</f>
        <v/>
      </c>
      <c r="E55" s="38"/>
      <c r="F55" s="37">
        <f>Decsheets!$U$10</f>
        <v>6.0</v>
      </c>
      <c r="G55" s="29"/>
      <c r="I55" s="39"/>
      <c r="J55" s="35" t="str">
        <f>IF($A55="","",IF(LEFT($A55,1)=J$13,$F55,""))</f>
        <v/>
      </c>
      <c r="K55" s="35" t="str">
        <f>IF($A55="","",IF(LEFT($A55,1)=K$13,$F55,""))</f>
        <v/>
      </c>
      <c r="L55" s="35" t="str">
        <f>IF($A55="","",IF(LEFT($A55,1)=L$13,$F55,""))</f>
        <v/>
      </c>
      <c r="M55" s="35" t="str">
        <f>IF($A55="","",IF(LEFT($A55,1)=M$13,$F55,""))</f>
        <v/>
      </c>
      <c r="N55" s="35" t="str">
        <f>IF($A55="","",IF(LEFT($A55,1)=N$13,$F55,""))</f>
        <v/>
      </c>
      <c r="O55" s="35" t="str">
        <f>IF($A55="","",IF(LEFT($A55,1)=O$13,$F55,""))</f>
        <v/>
      </c>
      <c r="P55" s="35" t="str">
        <f>IF($A55="","",IF(LEFT($A55,1)=P$13,$F55,""))</f>
        <v/>
      </c>
      <c r="Q55" s="35" t="str">
        <f>IF($A55="","",IF(LEFT($A55,1)=Q$13,$F55,""))</f>
        <v/>
      </c>
      <c r="R55" s="35"/>
      <c r="S55" s="29"/>
      <c r="T55" s="21" t="s">
        <v>274</v>
      </c>
      <c r="U55" s="21" t="s">
        <v>204</v>
      </c>
      <c r="V55" s="21">
        <v>1500.0</v>
      </c>
      <c r="W55" s="21" t="s">
        <v>10</v>
      </c>
      <c r="Y55" s="124"/>
      <c r="Z55" s="29"/>
      <c r="AA55" s="29"/>
      <c r="AB55" s="29"/>
      <c r="AC55" s="124"/>
      <c r="AD55" s="21"/>
      <c r="AE55" s="21"/>
      <c r="AF55" s="21"/>
    </row>
    <row r="56" spans="1:32">
      <c r="A56" s="36"/>
      <c r="B56" s="62" t="s">
        <v>117</v>
      </c>
      <c r="C56" s="37" t="str">
        <f>IF(A56="","",VLOOKUP($A$49,IF(LEN(A56)=2,U15BB,U15BA),VLOOKUP(LEFT(A56,1),club,6,FALSE),FALSE))</f>
        <v/>
      </c>
      <c r="D56" s="37" t="str">
        <f>IF(A56="","",VLOOKUP(LEFT(A56,1),club,2,FALSE))</f>
        <v/>
      </c>
      <c r="E56" s="38"/>
      <c r="F56" s="37">
        <f>Decsheets!$U$11</f>
        <v>4.0</v>
      </c>
      <c r="G56" s="29"/>
      <c r="I56" s="39"/>
      <c r="J56" s="35" t="str">
        <f>IF($A56="","",IF(LEFT($A56,1)=J$13,$F56,""))</f>
        <v/>
      </c>
      <c r="K56" s="35" t="str">
        <f>IF($A56="","",IF(LEFT($A56,1)=K$13,$F56,""))</f>
        <v/>
      </c>
      <c r="L56" s="35" t="str">
        <f>IF($A56="","",IF(LEFT($A56,1)=L$13,$F56,""))</f>
        <v/>
      </c>
      <c r="M56" s="35" t="str">
        <f>IF($A56="","",IF(LEFT($A56,1)=M$13,$F56,""))</f>
        <v/>
      </c>
      <c r="N56" s="35" t="str">
        <f>IF($A56="","",IF(LEFT($A56,1)=N$13,$F56,""))</f>
        <v/>
      </c>
      <c r="O56" s="35" t="str">
        <f>IF($A56="","",IF(LEFT($A56,1)=O$13,$F56,""))</f>
        <v/>
      </c>
      <c r="P56" s="35" t="str">
        <f>IF($A56="","",IF(LEFT($A56,1)=P$13,$F56,""))</f>
        <v/>
      </c>
      <c r="Q56" s="35" t="str">
        <f>IF($A56="","",IF(LEFT($A56,1)=Q$13,$F56,""))</f>
        <v/>
      </c>
      <c r="R56" s="35"/>
      <c r="S56" s="29"/>
      <c r="T56" s="21" t="s">
        <v>274</v>
      </c>
      <c r="U56" s="21" t="s">
        <v>204</v>
      </c>
      <c r="V56" s="21">
        <v>1500.0</v>
      </c>
      <c r="W56" s="21" t="s">
        <v>10</v>
      </c>
      <c r="Y56" s="124"/>
      <c r="Z56" s="29"/>
      <c r="AA56" s="29"/>
      <c r="AB56" s="29"/>
      <c r="AC56" s="124"/>
      <c r="AD56" s="21"/>
      <c r="AE56" s="21"/>
      <c r="AF56" s="21"/>
    </row>
    <row r="57" spans="1:32">
      <c r="A57" s="36"/>
      <c r="B57" s="62" t="s">
        <v>118</v>
      </c>
      <c r="C57" s="37" t="str">
        <f>IF(A57="","",VLOOKUP($A$49,IF(LEN(A57)=2,U15BB,U15BA),VLOOKUP(LEFT(A57,1),club,6,FALSE),FALSE))</f>
        <v/>
      </c>
      <c r="D57" s="37" t="str">
        <f>IF(A57="","",VLOOKUP(LEFT(A57,1),club,2,FALSE))</f>
        <v/>
      </c>
      <c r="E57" s="38"/>
      <c r="F57" s="37">
        <f>Decsheets!$U$12</f>
        <v>2.0</v>
      </c>
      <c r="G57" s="29"/>
      <c r="I57" s="39"/>
      <c r="J57" s="35" t="str">
        <f>IF($A57="","",IF(LEFT($A57,1)=J$13,$F57,""))</f>
        <v/>
      </c>
      <c r="K57" s="35" t="str">
        <f>IF($A57="","",IF(LEFT($A57,1)=K$13,$F57,""))</f>
        <v/>
      </c>
      <c r="L57" s="35" t="str">
        <f>IF($A57="","",IF(LEFT($A57,1)=L$13,$F57,""))</f>
        <v/>
      </c>
      <c r="M57" s="35" t="str">
        <f>IF($A57="","",IF(LEFT($A57,1)=M$13,$F57,""))</f>
        <v/>
      </c>
      <c r="N57" s="35" t="str">
        <f>IF($A57="","",IF(LEFT($A57,1)=N$13,$F57,""))</f>
        <v/>
      </c>
      <c r="O57" s="35" t="str">
        <f>IF($A57="","",IF(LEFT($A57,1)=O$13,$F57,""))</f>
        <v/>
      </c>
      <c r="P57" s="35" t="str">
        <f>IF($A57="","",IF(LEFT($A57,1)=P$13,$F57,""))</f>
        <v/>
      </c>
      <c r="Q57" s="35" t="str">
        <f>IF($A57="","",IF(LEFT($A57,1)=Q$13,$F57,""))</f>
        <v/>
      </c>
      <c r="R57" s="35">
        <f>SUM(Decsheets!$U$5:$U$12)-(SUM(J50:Q57))</f>
        <v>12.0</v>
      </c>
      <c r="S57" s="29"/>
      <c r="T57" s="21" t="s">
        <v>274</v>
      </c>
      <c r="U57" s="21" t="s">
        <v>204</v>
      </c>
      <c r="V57" s="21">
        <v>1500.0</v>
      </c>
      <c r="W57" s="21" t="s">
        <v>10</v>
      </c>
      <c r="Y57" s="124"/>
      <c r="Z57" s="29"/>
      <c r="AA57" s="29"/>
      <c r="AB57" s="29"/>
      <c r="AC57" s="124"/>
      <c r="AD57" s="21"/>
      <c r="AE57" s="21"/>
      <c r="AF57" s="21"/>
    </row>
    <row r="58" spans="1:32" s="21" customFormat="1">
      <c r="A58" s="32" t="s">
        <v>298</v>
      </c>
      <c r="B58" s="61"/>
      <c r="C58" s="40" t="s">
        <v>337</v>
      </c>
      <c r="D58" s="39"/>
      <c r="E58" s="28" t="s">
        <v>145</v>
      </c>
      <c r="F58" s="39"/>
      <c r="G58" s="29"/>
      <c r="H58" s="21"/>
      <c r="I58" s="29"/>
      <c r="J58" s="35"/>
      <c r="K58" s="35"/>
      <c r="L58" s="35"/>
      <c r="M58" s="35"/>
      <c r="N58" s="35"/>
      <c r="O58" s="35"/>
      <c r="P58" s="35"/>
      <c r="Q58" s="35"/>
      <c r="R58" s="35"/>
      <c r="S58" s="29" t="s">
        <v>309</v>
      </c>
      <c r="V58" s="117"/>
      <c r="Y58" s="124"/>
      <c r="Z58" s="29"/>
      <c r="AA58" s="29"/>
      <c r="AB58" s="29"/>
      <c r="AC58" s="124"/>
    </row>
    <row r="59" spans="1:32">
      <c r="A59" s="36" t="s">
        <v>139</v>
      </c>
      <c r="B59" s="62">
        <v>1.0</v>
      </c>
      <c r="C59" s="37" t="str">
        <f>IF(A59="","",VLOOKUP($A$58,IF(LEN(A59)=2,U15BB,U15BA),VLOOKUP(LEFT(A59,1),club,6,FALSE),FALSE))</f>
        <v>Louis Roderick</v>
      </c>
      <c r="D59" s="37" t="str">
        <f>IF(A59="","",VLOOKUP(LEFT(A59,1),club,2,FALSE))</f>
        <v>Ealing S&amp;M</v>
      </c>
      <c r="E59" s="38" t="s">
        <v>338</v>
      </c>
      <c r="F59" s="37">
        <f>Decsheets!$V$5</f>
        <v>8.0</v>
      </c>
      <c r="G59" s="29"/>
      <c r="I59" s="39"/>
      <c r="J59" s="35">
        <f>IF($A59="","",IF(LEFT($A59,1)=J$13,$F59,""))</f>
        <v>8.0</v>
      </c>
      <c r="K59" s="35" t="str">
        <f>IF($A59="","",IF(LEFT($A59,1)=K$13,$F59,""))</f>
        <v/>
      </c>
      <c r="L59" s="35" t="str">
        <f>IF($A59="","",IF(LEFT($A59,1)=L$13,$F59,""))</f>
        <v/>
      </c>
      <c r="M59" s="35" t="str">
        <f>IF($A59="","",IF(LEFT($A59,1)=M$13,$F59,""))</f>
        <v/>
      </c>
      <c r="N59" s="35" t="str">
        <f>IF($A59="","",IF(LEFT($A59,1)=N$13,$F59,""))</f>
        <v/>
      </c>
      <c r="O59" s="35" t="str">
        <f>IF($A59="","",IF(LEFT($A59,1)=O$13,$F59,""))</f>
        <v/>
      </c>
      <c r="P59" s="35" t="str">
        <f>IF($A59="","",IF(LEFT($A59,1)=P$13,$F59,""))</f>
        <v/>
      </c>
      <c r="Q59" s="35" t="str">
        <f>IF($A59="","",IF(LEFT($A59,1)=Q$13,$F59,""))</f>
        <v/>
      </c>
      <c r="R59" s="35"/>
      <c r="S59" s="29"/>
      <c r="T59" s="21" t="s">
        <v>274</v>
      </c>
      <c r="U59" s="21" t="s">
        <v>204</v>
      </c>
      <c r="V59" s="21">
        <v>1500.0</v>
      </c>
      <c r="W59" s="21" t="s">
        <v>15</v>
      </c>
      <c r="Y59" s="124"/>
      <c r="Z59" s="29"/>
      <c r="AA59" s="29"/>
      <c r="AB59" s="29"/>
      <c r="AC59" s="124"/>
      <c r="AD59" s="21"/>
      <c r="AE59" s="21"/>
      <c r="AF59" s="21"/>
    </row>
    <row r="60" spans="1:32">
      <c r="A60" s="36" t="s">
        <v>142</v>
      </c>
      <c r="B60" s="62">
        <v>2.0</v>
      </c>
      <c r="C60" s="259" t="s">
        <v>792</v>
      </c>
      <c r="D60" s="37" t="str">
        <f>IF(A60="","",VLOOKUP(LEFT(A60,1),club,2,FALSE))</f>
        <v>Highgate</v>
      </c>
      <c r="E60" s="38" t="s">
        <v>339</v>
      </c>
      <c r="F60" s="37">
        <f>Decsheets!$V$6</f>
        <v>7.0</v>
      </c>
      <c r="G60" s="29"/>
      <c r="I60" s="39"/>
      <c r="J60" s="35" t="str">
        <f>IF($A60="","",IF(LEFT($A60,1)=J$13,$F60,""))</f>
        <v/>
      </c>
      <c r="K60" s="35" t="str">
        <f>IF($A60="","",IF(LEFT($A60,1)=K$13,$F60,""))</f>
        <v/>
      </c>
      <c r="L60" s="35">
        <f>IF($A60="","",IF(LEFT($A60,1)=L$13,$F60,""))</f>
        <v>7.0</v>
      </c>
      <c r="M60" s="35" t="str">
        <f>IF($A60="","",IF(LEFT($A60,1)=M$13,$F60,""))</f>
        <v/>
      </c>
      <c r="N60" s="35" t="str">
        <f>IF($A60="","",IF(LEFT($A60,1)=N$13,$F60,""))</f>
        <v/>
      </c>
      <c r="O60" s="35" t="str">
        <f>IF($A60="","",IF(LEFT($A60,1)=O$13,$F60,""))</f>
        <v/>
      </c>
      <c r="P60" s="35" t="str">
        <f>IF($A60="","",IF(LEFT($A60,1)=P$13,$F60,""))</f>
        <v/>
      </c>
      <c r="Q60" s="35" t="str">
        <f>IF($A60="","",IF(LEFT($A60,1)=Q$13,$F60,""))</f>
        <v/>
      </c>
      <c r="R60" s="35"/>
      <c r="S60" s="29"/>
      <c r="T60" s="21" t="s">
        <v>274</v>
      </c>
      <c r="U60" s="21" t="s">
        <v>204</v>
      </c>
      <c r="V60" s="21">
        <v>1500.0</v>
      </c>
      <c r="W60" s="21" t="s">
        <v>15</v>
      </c>
      <c r="Y60" s="124"/>
      <c r="Z60" s="29"/>
      <c r="AA60" s="29"/>
      <c r="AB60" s="29"/>
      <c r="AC60" s="124"/>
      <c r="AD60" s="21"/>
      <c r="AE60" s="21"/>
      <c r="AF60" s="21"/>
    </row>
    <row r="61" spans="1:32">
      <c r="A61" s="36"/>
      <c r="B61" s="62">
        <v>3.0</v>
      </c>
      <c r="C61" s="37" t="str">
        <f>IF(A61="","",VLOOKUP($A$58,IF(LEN(A61)=2,U15BB,U15BA),VLOOKUP(LEFT(A61,1),club,6,FALSE),FALSE))</f>
        <v/>
      </c>
      <c r="D61" s="37" t="str">
        <f>IF(A61="","",VLOOKUP(LEFT(A61,1),club,2,FALSE))</f>
        <v/>
      </c>
      <c r="E61" s="38"/>
      <c r="F61" s="37">
        <f>Decsheets!$V$7</f>
        <v>6.0</v>
      </c>
      <c r="G61" s="29"/>
      <c r="I61" s="39"/>
      <c r="J61" s="35" t="str">
        <f>IF($A61="","",IF(LEFT($A61,1)=J$13,$F61,""))</f>
        <v/>
      </c>
      <c r="K61" s="35" t="str">
        <f>IF($A61="","",IF(LEFT($A61,1)=K$13,$F61,""))</f>
        <v/>
      </c>
      <c r="L61" s="35" t="str">
        <f>IF($A61="","",IF(LEFT($A61,1)=L$13,$F61,""))</f>
        <v/>
      </c>
      <c r="M61" s="35" t="str">
        <f>IF($A61="","",IF(LEFT($A61,1)=M$13,$F61,""))</f>
        <v/>
      </c>
      <c r="N61" s="35" t="str">
        <f>IF($A61="","",IF(LEFT($A61,1)=N$13,$F61,""))</f>
        <v/>
      </c>
      <c r="O61" s="35" t="str">
        <f>IF($A61="","",IF(LEFT($A61,1)=O$13,$F61,""))</f>
        <v/>
      </c>
      <c r="P61" s="35" t="str">
        <f>IF($A61="","",IF(LEFT($A61,1)=P$13,$F61,""))</f>
        <v/>
      </c>
      <c r="Q61" s="35" t="str">
        <f>IF($A61="","",IF(LEFT($A61,1)=Q$13,$F61,""))</f>
        <v/>
      </c>
      <c r="R61" s="35"/>
      <c r="S61" s="29"/>
      <c r="T61" s="21" t="s">
        <v>274</v>
      </c>
      <c r="U61" s="21" t="s">
        <v>204</v>
      </c>
      <c r="V61" s="21">
        <v>1500.0</v>
      </c>
      <c r="W61" s="21" t="s">
        <v>15</v>
      </c>
      <c r="Y61" s="124"/>
      <c r="Z61" s="29"/>
      <c r="AA61" s="29"/>
      <c r="AB61" s="29"/>
      <c r="AC61" s="124"/>
      <c r="AD61" s="21"/>
      <c r="AE61" s="21"/>
      <c r="AF61" s="21"/>
    </row>
    <row r="62" spans="1:32">
      <c r="A62" s="36"/>
      <c r="B62" s="62" t="s">
        <v>114</v>
      </c>
      <c r="C62" s="37" t="str">
        <f>IF(A62="","",VLOOKUP($A$58,IF(LEN(A62)=2,U15BB,U15BA),VLOOKUP(LEFT(A62,1),club,6,FALSE),FALSE))</f>
        <v/>
      </c>
      <c r="D62" s="37" t="str">
        <f>IF(A62="","",VLOOKUP(LEFT(A62,1),club,2,FALSE))</f>
        <v/>
      </c>
      <c r="E62" s="38"/>
      <c r="F62" s="37">
        <f>Decsheets!$V$8</f>
        <v>5.0</v>
      </c>
      <c r="G62" s="29"/>
      <c r="I62" s="39"/>
      <c r="J62" s="35" t="str">
        <f>IF($A62="","",IF(LEFT($A62,1)=J$13,$F62,""))</f>
        <v/>
      </c>
      <c r="K62" s="35" t="str">
        <f>IF($A62="","",IF(LEFT($A62,1)=K$13,$F62,""))</f>
        <v/>
      </c>
      <c r="L62" s="35" t="str">
        <f>IF($A62="","",IF(LEFT($A62,1)=L$13,$F62,""))</f>
        <v/>
      </c>
      <c r="M62" s="35" t="str">
        <f>IF($A62="","",IF(LEFT($A62,1)=M$13,$F62,""))</f>
        <v/>
      </c>
      <c r="N62" s="35" t="str">
        <f>IF($A62="","",IF(LEFT($A62,1)=N$13,$F62,""))</f>
        <v/>
      </c>
      <c r="O62" s="35" t="str">
        <f>IF($A62="","",IF(LEFT($A62,1)=O$13,$F62,""))</f>
        <v/>
      </c>
      <c r="P62" s="35" t="str">
        <f>IF($A62="","",IF(LEFT($A62,1)=P$13,$F62,""))</f>
        <v/>
      </c>
      <c r="Q62" s="35" t="str">
        <f>IF($A62="","",IF(LEFT($A62,1)=Q$13,$F62,""))</f>
        <v/>
      </c>
      <c r="R62" s="35"/>
      <c r="S62" s="29"/>
      <c r="T62" s="21" t="s">
        <v>274</v>
      </c>
      <c r="U62" s="21" t="s">
        <v>204</v>
      </c>
      <c r="V62" s="21">
        <v>1500.0</v>
      </c>
      <c r="W62" s="21" t="s">
        <v>15</v>
      </c>
      <c r="Y62" s="124"/>
      <c r="Z62" s="29"/>
      <c r="AA62" s="29"/>
      <c r="AB62" s="29"/>
      <c r="AC62" s="124"/>
      <c r="AD62" s="21"/>
      <c r="AE62" s="21"/>
      <c r="AF62" s="21"/>
    </row>
    <row r="63" spans="1:32">
      <c r="A63" s="36"/>
      <c r="B63" s="62" t="s">
        <v>115</v>
      </c>
      <c r="C63" s="37" t="str">
        <f>IF(A63="","",VLOOKUP($A$58,IF(LEN(A63)=2,U15BB,U15BA),VLOOKUP(LEFT(A63,1),club,6,FALSE),FALSE))</f>
        <v/>
      </c>
      <c r="D63" s="37" t="str">
        <f>IF(A63="","",VLOOKUP(LEFT(A63,1),club,2,FALSE))</f>
        <v/>
      </c>
      <c r="E63" s="38"/>
      <c r="F63" s="37">
        <f>Decsheets!$V$9</f>
        <v>4.0</v>
      </c>
      <c r="G63" s="29"/>
      <c r="I63" s="39"/>
      <c r="J63" s="35" t="str">
        <f>IF($A63="","",IF(LEFT($A63,1)=J$13,$F63,""))</f>
        <v/>
      </c>
      <c r="K63" s="35" t="str">
        <f>IF($A63="","",IF(LEFT($A63,1)=K$13,$F63,""))</f>
        <v/>
      </c>
      <c r="L63" s="35" t="str">
        <f>IF($A63="","",IF(LEFT($A63,1)=L$13,$F63,""))</f>
        <v/>
      </c>
      <c r="M63" s="35" t="str">
        <f>IF($A63="","",IF(LEFT($A63,1)=M$13,$F63,""))</f>
        <v/>
      </c>
      <c r="N63" s="35" t="str">
        <f>IF($A63="","",IF(LEFT($A63,1)=N$13,$F63,""))</f>
        <v/>
      </c>
      <c r="O63" s="35" t="str">
        <f>IF($A63="","",IF(LEFT($A63,1)=O$13,$F63,""))</f>
        <v/>
      </c>
      <c r="P63" s="35" t="str">
        <f>IF($A63="","",IF(LEFT($A63,1)=P$13,$F63,""))</f>
        <v/>
      </c>
      <c r="Q63" s="35" t="str">
        <f>IF($A63="","",IF(LEFT($A63,1)=Q$13,$F63,""))</f>
        <v/>
      </c>
      <c r="R63" s="35"/>
      <c r="S63" s="29"/>
      <c r="T63" s="21" t="s">
        <v>274</v>
      </c>
      <c r="U63" s="21" t="s">
        <v>204</v>
      </c>
      <c r="V63" s="21">
        <v>1500.0</v>
      </c>
      <c r="W63" s="21" t="s">
        <v>15</v>
      </c>
      <c r="Y63" s="124"/>
      <c r="Z63" s="29"/>
      <c r="AA63" s="29"/>
      <c r="AB63" s="29"/>
      <c r="AC63" s="124"/>
      <c r="AD63" s="21"/>
      <c r="AE63" s="21"/>
      <c r="AF63" s="21"/>
    </row>
    <row r="64" spans="1:32">
      <c r="A64" s="36"/>
      <c r="B64" s="62" t="s">
        <v>116</v>
      </c>
      <c r="C64" s="37" t="str">
        <f>IF(A64="","",VLOOKUP($A$58,IF(LEN(A64)=2,U15BB,U15BA),VLOOKUP(LEFT(A64,1),club,6,FALSE),FALSE))</f>
        <v/>
      </c>
      <c r="D64" s="37" t="str">
        <f>IF(A64="","",VLOOKUP(LEFT(A64,1),club,2,FALSE))</f>
        <v/>
      </c>
      <c r="E64" s="38"/>
      <c r="F64" s="37">
        <f>Decsheets!$V$10</f>
        <v>3.0</v>
      </c>
      <c r="G64" s="29"/>
      <c r="I64" s="39"/>
      <c r="J64" s="35" t="str">
        <f>IF($A64="","",IF(LEFT($A64,1)=J$13,$F64,""))</f>
        <v/>
      </c>
      <c r="K64" s="35" t="str">
        <f>IF($A64="","",IF(LEFT($A64,1)=K$13,$F64,""))</f>
        <v/>
      </c>
      <c r="L64" s="35" t="str">
        <f>IF($A64="","",IF(LEFT($A64,1)=L$13,$F64,""))</f>
        <v/>
      </c>
      <c r="M64" s="35" t="str">
        <f>IF($A64="","",IF(LEFT($A64,1)=M$13,$F64,""))</f>
        <v/>
      </c>
      <c r="N64" s="35" t="str">
        <f>IF($A64="","",IF(LEFT($A64,1)=N$13,$F64,""))</f>
        <v/>
      </c>
      <c r="O64" s="35" t="str">
        <f>IF($A64="","",IF(LEFT($A64,1)=O$13,$F64,""))</f>
        <v/>
      </c>
      <c r="P64" s="35" t="str">
        <f>IF($A64="","",IF(LEFT($A64,1)=P$13,$F64,""))</f>
        <v/>
      </c>
      <c r="Q64" s="35" t="str">
        <f>IF($A64="","",IF(LEFT($A64,1)=Q$13,$F64,""))</f>
        <v/>
      </c>
      <c r="R64" s="35"/>
      <c r="S64" s="29"/>
      <c r="T64" s="21" t="s">
        <v>274</v>
      </c>
      <c r="U64" s="21" t="s">
        <v>204</v>
      </c>
      <c r="V64" s="21">
        <v>1500.0</v>
      </c>
      <c r="W64" s="21" t="s">
        <v>15</v>
      </c>
      <c r="Y64" s="124"/>
      <c r="Z64" s="29"/>
      <c r="AA64" s="29"/>
      <c r="AB64" s="29"/>
      <c r="AC64" s="124"/>
      <c r="AD64" s="21"/>
      <c r="AE64" s="21"/>
      <c r="AF64" s="21"/>
    </row>
    <row r="65" spans="1:32">
      <c r="A65" s="36"/>
      <c r="B65" s="62" t="s">
        <v>117</v>
      </c>
      <c r="C65" s="37" t="str">
        <f>IF(A65="","",VLOOKUP($A$58,IF(LEN(A65)=2,U15BB,U15BA),VLOOKUP(LEFT(A65,1),club,6,FALSE),FALSE))</f>
        <v/>
      </c>
      <c r="D65" s="37" t="str">
        <f>IF(A65="","",VLOOKUP(LEFT(A65,1),club,2,FALSE))</f>
        <v/>
      </c>
      <c r="E65" s="38"/>
      <c r="F65" s="37">
        <f>Decsheets!$V$11</f>
        <v>2.0</v>
      </c>
      <c r="G65" s="29"/>
      <c r="I65" s="39"/>
      <c r="J65" s="35" t="str">
        <f>IF($A65="","",IF(LEFT($A65,1)=J$13,$F65,""))</f>
        <v/>
      </c>
      <c r="K65" s="35" t="str">
        <f>IF($A65="","",IF(LEFT($A65,1)=K$13,$F65,""))</f>
        <v/>
      </c>
      <c r="L65" s="35" t="str">
        <f>IF($A65="","",IF(LEFT($A65,1)=L$13,$F65,""))</f>
        <v/>
      </c>
      <c r="M65" s="35" t="str">
        <f>IF($A65="","",IF(LEFT($A65,1)=M$13,$F65,""))</f>
        <v/>
      </c>
      <c r="N65" s="35" t="str">
        <f>IF($A65="","",IF(LEFT($A65,1)=N$13,$F65,""))</f>
        <v/>
      </c>
      <c r="O65" s="35" t="str">
        <f>IF($A65="","",IF(LEFT($A65,1)=O$13,$F65,""))</f>
        <v/>
      </c>
      <c r="P65" s="35" t="str">
        <f>IF($A65="","",IF(LEFT($A65,1)=P$13,$F65,""))</f>
        <v/>
      </c>
      <c r="Q65" s="35" t="str">
        <f>IF($A65="","",IF(LEFT($A65,1)=Q$13,$F65,""))</f>
        <v/>
      </c>
      <c r="R65" s="35"/>
      <c r="S65" s="29"/>
      <c r="T65" s="21" t="s">
        <v>274</v>
      </c>
      <c r="U65" s="21" t="s">
        <v>204</v>
      </c>
      <c r="V65" s="21">
        <v>1500.0</v>
      </c>
      <c r="W65" s="21" t="s">
        <v>15</v>
      </c>
      <c r="Y65" s="124"/>
      <c r="Z65" s="29"/>
      <c r="AA65" s="29"/>
      <c r="AB65" s="29"/>
      <c r="AC65" s="124"/>
      <c r="AD65" s="21"/>
      <c r="AE65" s="21"/>
      <c r="AF65" s="21"/>
    </row>
    <row r="66" spans="1:32">
      <c r="A66" s="36"/>
      <c r="B66" s="62" t="s">
        <v>118</v>
      </c>
      <c r="C66" s="37" t="str">
        <f>IF(A66="","",VLOOKUP($A$58,IF(LEN(A66)=2,U15BB,U15BA),VLOOKUP(LEFT(A66,1),club,6,FALSE),FALSE))</f>
        <v/>
      </c>
      <c r="D66" s="37" t="str">
        <f>IF(A66="","",VLOOKUP(LEFT(A66,1),club,2,FALSE))</f>
        <v/>
      </c>
      <c r="E66" s="38"/>
      <c r="F66" s="37">
        <f>Decsheets!$V$12</f>
        <v>1.0</v>
      </c>
      <c r="G66" s="29"/>
      <c r="I66" s="39"/>
      <c r="J66" s="35" t="str">
        <f>IF($A66="","",IF(LEFT($A66,1)=J$13,$F66,""))</f>
        <v/>
      </c>
      <c r="K66" s="35" t="str">
        <f>IF($A66="","",IF(LEFT($A66,1)=K$13,$F66,""))</f>
        <v/>
      </c>
      <c r="L66" s="35" t="str">
        <f>IF($A66="","",IF(LEFT($A66,1)=L$13,$F66,""))</f>
        <v/>
      </c>
      <c r="M66" s="35" t="str">
        <f>IF($A66="","",IF(LEFT($A66,1)=M$13,$F66,""))</f>
        <v/>
      </c>
      <c r="N66" s="35" t="str">
        <f>IF($A66="","",IF(LEFT($A66,1)=N$13,$F66,""))</f>
        <v/>
      </c>
      <c r="O66" s="35" t="str">
        <f>IF($A66="","",IF(LEFT($A66,1)=O$13,$F66,""))</f>
        <v/>
      </c>
      <c r="P66" s="35" t="str">
        <f>IF($A66="","",IF(LEFT($A66,1)=P$13,$F66,""))</f>
        <v/>
      </c>
      <c r="Q66" s="35" t="str">
        <f>IF($A66="","",IF(LEFT($A66,1)=Q$13,$F66,""))</f>
        <v/>
      </c>
      <c r="R66" s="35">
        <f>SUM(Decsheets!$V$5:$V$12)-(SUM(J59:Q66))</f>
        <v>21.0</v>
      </c>
      <c r="S66" s="29"/>
      <c r="T66" s="21" t="s">
        <v>274</v>
      </c>
      <c r="U66" s="21" t="s">
        <v>204</v>
      </c>
      <c r="V66" s="21">
        <v>1500.0</v>
      </c>
      <c r="W66" s="21" t="s">
        <v>15</v>
      </c>
      <c r="Y66" s="124"/>
      <c r="Z66" s="29"/>
      <c r="AA66" s="29"/>
      <c r="AB66" s="29"/>
      <c r="AC66" s="124"/>
      <c r="AD66" s="21"/>
      <c r="AE66" s="21"/>
      <c r="AF66" s="21"/>
    </row>
    <row r="67" spans="1:32">
      <c r="A67" s="32" t="s">
        <v>259</v>
      </c>
      <c r="B67" s="61"/>
      <c r="C67" s="40" t="s">
        <v>340</v>
      </c>
      <c r="D67" s="28" t="s">
        <v>125</v>
      </c>
      <c r="E67" s="91">
        <v>1.3</v>
      </c>
      <c r="F67" s="39"/>
      <c r="G67" s="29"/>
      <c r="I67" s="29"/>
      <c r="J67" s="35"/>
      <c r="K67" s="35"/>
      <c r="L67" s="35"/>
      <c r="M67" s="35"/>
      <c r="N67" s="35"/>
      <c r="O67" s="35"/>
      <c r="P67" s="35"/>
      <c r="Q67" s="35"/>
      <c r="R67" s="35"/>
      <c r="S67" s="29" t="s">
        <v>261</v>
      </c>
      <c r="T67" s="21"/>
      <c r="U67" s="21"/>
      <c r="V67" s="117"/>
      <c r="W67" s="21"/>
      <c r="X67" s="21"/>
      <c r="Y67" s="124"/>
      <c r="Z67" s="29"/>
      <c r="AA67" s="29"/>
      <c r="AB67" s="29"/>
      <c r="AC67" s="124"/>
      <c r="AD67" s="21"/>
      <c r="AE67" s="21"/>
      <c r="AF67" s="21"/>
    </row>
    <row r="68" spans="1:32">
      <c r="A68" s="36" t="s">
        <v>178</v>
      </c>
      <c r="B68" s="62">
        <v>1.0</v>
      </c>
      <c r="C68" s="37" t="str">
        <f>IF(A68="","",VLOOKUP($A$67,IF(LEN(A68)=2,U15BB,U15BA),VLOOKUP(LEFT(A68,1),club,6,FALSE),FALSE))</f>
        <v>Brendan Healy</v>
      </c>
      <c r="D68" s="37" t="str">
        <f>IF(A68="","",VLOOKUP(LEFT(A68,1),club,2,FALSE))</f>
        <v>Enfield &amp; H</v>
      </c>
      <c r="E68" s="93">
        <v>12.69</v>
      </c>
      <c r="F68" s="37">
        <f>Decsheets!$U$5</f>
        <v>16.0</v>
      </c>
      <c r="G68" s="29"/>
      <c r="I68" s="39"/>
      <c r="J68" s="35" t="str">
        <f>IF($A68="","",IF(LEFT($A68,1)=J$13,$F68,""))</f>
        <v/>
      </c>
      <c r="K68" s="35">
        <f>IF($A68="","",IF(LEFT($A68,1)=K$13,$F68,""))</f>
        <v>16.0</v>
      </c>
      <c r="L68" s="35" t="str">
        <f>IF($A68="","",IF(LEFT($A68,1)=L$13,$F68,""))</f>
        <v/>
      </c>
      <c r="M68" s="35" t="str">
        <f>IF($A68="","",IF(LEFT($A68,1)=M$13,$F68,""))</f>
        <v/>
      </c>
      <c r="N68" s="35" t="str">
        <f>IF($A68="","",IF(LEFT($A68,1)=N$13,$F68,""))</f>
        <v/>
      </c>
      <c r="O68" s="35" t="str">
        <f>IF($A68="","",IF(LEFT($A68,1)=O$13,$F68,""))</f>
        <v/>
      </c>
      <c r="P68" s="35" t="str">
        <f>IF($A68="","",IF(LEFT($A68,1)=P$13,$F68,""))</f>
        <v/>
      </c>
      <c r="Q68" s="35" t="str">
        <f>IF($A68="","",IF(LEFT($A68,1)=Q$13,$F68,""))</f>
        <v/>
      </c>
      <c r="R68" s="35"/>
      <c r="S68" s="29"/>
      <c r="T68" s="21" t="s">
        <v>274</v>
      </c>
      <c r="U68" s="21" t="s">
        <v>204</v>
      </c>
      <c r="V68" s="21" t="s">
        <v>341</v>
      </c>
      <c r="W68" s="21" t="s">
        <v>10</v>
      </c>
      <c r="X68" s="127">
        <f>IF(E$67=".","",E$67)</f>
        <v>1.3</v>
      </c>
      <c r="Y68" s="124"/>
      <c r="Z68" s="29"/>
      <c r="AA68" s="29"/>
      <c r="AB68" s="29"/>
      <c r="AC68" s="124"/>
      <c r="AD68" s="21"/>
      <c r="AE68" s="21"/>
      <c r="AF68" s="21"/>
    </row>
    <row r="69" spans="1:32">
      <c r="A69" s="36"/>
      <c r="B69" s="62">
        <v>2.0</v>
      </c>
      <c r="C69" s="37" t="str">
        <f>IF(A69="","",VLOOKUP($A$67,IF(LEN(A69)=2,U15BB,U15BA),VLOOKUP(LEFT(A69,1),club,6,FALSE),FALSE))</f>
        <v/>
      </c>
      <c r="D69" s="37" t="str">
        <f>IF(A69="","",VLOOKUP(LEFT(A69,1),club,2,FALSE))</f>
        <v/>
      </c>
      <c r="E69" s="93"/>
      <c r="F69" s="37">
        <f>Decsheets!$U$6</f>
        <v>14.0</v>
      </c>
      <c r="G69" s="29"/>
      <c r="I69" s="39"/>
      <c r="J69" s="35" t="str">
        <f>IF($A69="","",IF(LEFT($A69,1)=J$13,$F69,""))</f>
        <v/>
      </c>
      <c r="K69" s="35" t="str">
        <f>IF($A69="","",IF(LEFT($A69,1)=K$13,$F69,""))</f>
        <v/>
      </c>
      <c r="L69" s="35" t="str">
        <f>IF($A69="","",IF(LEFT($A69,1)=L$13,$F69,""))</f>
        <v/>
      </c>
      <c r="M69" s="35" t="str">
        <f>IF($A69="","",IF(LEFT($A69,1)=M$13,$F69,""))</f>
        <v/>
      </c>
      <c r="N69" s="35" t="str">
        <f>IF($A69="","",IF(LEFT($A69,1)=N$13,$F69,""))</f>
        <v/>
      </c>
      <c r="O69" s="35" t="str">
        <f>IF($A69="","",IF(LEFT($A69,1)=O$13,$F69,""))</f>
        <v/>
      </c>
      <c r="P69" s="35" t="str">
        <f>IF($A69="","",IF(LEFT($A69,1)=P$13,$F69,""))</f>
        <v/>
      </c>
      <c r="Q69" s="35" t="str">
        <f>IF($A69="","",IF(LEFT($A69,1)=Q$13,$F69,""))</f>
        <v/>
      </c>
      <c r="R69" s="35"/>
      <c r="S69" s="29"/>
      <c r="T69" s="21" t="s">
        <v>274</v>
      </c>
      <c r="U69" s="21" t="s">
        <v>204</v>
      </c>
      <c r="V69" s="21" t="s">
        <v>341</v>
      </c>
      <c r="W69" s="21" t="s">
        <v>10</v>
      </c>
      <c r="X69" s="127">
        <f>IF(E$67=".","",E$67)</f>
        <v>1.3</v>
      </c>
      <c r="Y69" s="124"/>
      <c r="Z69" s="29"/>
      <c r="AA69" s="29"/>
      <c r="AB69" s="29"/>
      <c r="AC69" s="124"/>
      <c r="AD69" s="21"/>
      <c r="AE69" s="21"/>
      <c r="AF69" s="21"/>
    </row>
    <row r="70" spans="1:32">
      <c r="A70" s="36"/>
      <c r="B70" s="62">
        <v>3.0</v>
      </c>
      <c r="C70" s="37" t="str">
        <f>IF(A70="","",VLOOKUP($A$67,IF(LEN(A70)=2,U15BB,U15BA),VLOOKUP(LEFT(A70,1),club,6,FALSE),FALSE))</f>
        <v/>
      </c>
      <c r="D70" s="37" t="str">
        <f>IF(A70="","",VLOOKUP(LEFT(A70,1),club,2,FALSE))</f>
        <v/>
      </c>
      <c r="E70" s="93"/>
      <c r="F70" s="37">
        <f>Decsheets!$U$7</f>
        <v>12.0</v>
      </c>
      <c r="G70" s="29"/>
      <c r="I70" s="39"/>
      <c r="J70" s="35" t="str">
        <f>IF($A70="","",IF(LEFT($A70,1)=J$13,$F70,""))</f>
        <v/>
      </c>
      <c r="K70" s="35" t="str">
        <f>IF($A70="","",IF(LEFT($A70,1)=K$13,$F70,""))</f>
        <v/>
      </c>
      <c r="L70" s="35" t="str">
        <f>IF($A70="","",IF(LEFT($A70,1)=L$13,$F70,""))</f>
        <v/>
      </c>
      <c r="M70" s="35" t="str">
        <f>IF($A70="","",IF(LEFT($A70,1)=M$13,$F70,""))</f>
        <v/>
      </c>
      <c r="N70" s="35" t="str">
        <f>IF($A70="","",IF(LEFT($A70,1)=N$13,$F70,""))</f>
        <v/>
      </c>
      <c r="O70" s="35" t="str">
        <f>IF($A70="","",IF(LEFT($A70,1)=O$13,$F70,""))</f>
        <v/>
      </c>
      <c r="P70" s="35" t="str">
        <f>IF($A70="","",IF(LEFT($A70,1)=P$13,$F70,""))</f>
        <v/>
      </c>
      <c r="Q70" s="35" t="str">
        <f>IF($A70="","",IF(LEFT($A70,1)=Q$13,$F70,""))</f>
        <v/>
      </c>
      <c r="R70" s="35"/>
      <c r="S70" s="29"/>
      <c r="T70" s="21" t="s">
        <v>274</v>
      </c>
      <c r="U70" s="21" t="s">
        <v>204</v>
      </c>
      <c r="V70" s="21" t="s">
        <v>341</v>
      </c>
      <c r="W70" s="21" t="s">
        <v>10</v>
      </c>
      <c r="X70" s="127">
        <f>IF(E$67=".","",E$67)</f>
        <v>1.3</v>
      </c>
      <c r="Y70" s="124"/>
      <c r="Z70" s="29"/>
      <c r="AA70" s="29"/>
      <c r="AB70" s="29"/>
      <c r="AC70" s="124"/>
      <c r="AD70" s="21"/>
      <c r="AE70" s="21"/>
      <c r="AF70" s="21"/>
    </row>
    <row r="71" spans="1:32">
      <c r="A71" s="36"/>
      <c r="B71" s="62" t="s">
        <v>114</v>
      </c>
      <c r="C71" s="37" t="str">
        <f>IF(A71="","",VLOOKUP($A$67,IF(LEN(A71)=2,U15BB,U15BA),VLOOKUP(LEFT(A71,1),club,6,FALSE),FALSE))</f>
        <v/>
      </c>
      <c r="D71" s="37" t="str">
        <f>IF(A71="","",VLOOKUP(LEFT(A71,1),club,2,FALSE))</f>
        <v/>
      </c>
      <c r="E71" s="93"/>
      <c r="F71" s="37">
        <f>Decsheets!$U$8</f>
        <v>10.0</v>
      </c>
      <c r="G71" s="29"/>
      <c r="I71" s="39"/>
      <c r="J71" s="35" t="str">
        <f>IF($A71="","",IF(LEFT($A71,1)=J$13,$F71,""))</f>
        <v/>
      </c>
      <c r="K71" s="35" t="str">
        <f>IF($A71="","",IF(LEFT($A71,1)=K$13,$F71,""))</f>
        <v/>
      </c>
      <c r="L71" s="35" t="str">
        <f>IF($A71="","",IF(LEFT($A71,1)=L$13,$F71,""))</f>
        <v/>
      </c>
      <c r="M71" s="35" t="str">
        <f>IF($A71="","",IF(LEFT($A71,1)=M$13,$F71,""))</f>
        <v/>
      </c>
      <c r="N71" s="35" t="str">
        <f>IF($A71="","",IF(LEFT($A71,1)=N$13,$F71,""))</f>
        <v/>
      </c>
      <c r="O71" s="35" t="str">
        <f>IF($A71="","",IF(LEFT($A71,1)=O$13,$F71,""))</f>
        <v/>
      </c>
      <c r="P71" s="35" t="str">
        <f>IF($A71="","",IF(LEFT($A71,1)=P$13,$F71,""))</f>
        <v/>
      </c>
      <c r="Q71" s="35" t="str">
        <f>IF($A71="","",IF(LEFT($A71,1)=Q$13,$F71,""))</f>
        <v/>
      </c>
      <c r="R71" s="35"/>
      <c r="S71" s="29"/>
      <c r="T71" s="21" t="s">
        <v>274</v>
      </c>
      <c r="U71" s="21" t="s">
        <v>204</v>
      </c>
      <c r="V71" s="21" t="s">
        <v>341</v>
      </c>
      <c r="W71" s="21" t="s">
        <v>10</v>
      </c>
      <c r="X71" s="127">
        <f>IF(E$67=".","",E$67)</f>
        <v>1.3</v>
      </c>
      <c r="Y71" s="124"/>
      <c r="Z71" s="29"/>
      <c r="AA71" s="29"/>
      <c r="AB71" s="29"/>
      <c r="AC71" s="124"/>
      <c r="AD71" s="21"/>
      <c r="AE71" s="21"/>
      <c r="AF71" s="21"/>
    </row>
    <row r="72" spans="1:32">
      <c r="A72" s="36"/>
      <c r="B72" s="62" t="s">
        <v>115</v>
      </c>
      <c r="C72" s="37" t="str">
        <f>IF(A72="","",VLOOKUP($A$67,IF(LEN(A72)=2,U15BB,U15BA),VLOOKUP(LEFT(A72,1),club,6,FALSE),FALSE))</f>
        <v/>
      </c>
      <c r="D72" s="37" t="str">
        <f>IF(A72="","",VLOOKUP(LEFT(A72,1),club,2,FALSE))</f>
        <v/>
      </c>
      <c r="E72" s="93"/>
      <c r="F72" s="37">
        <f>Decsheets!$U$9</f>
        <v>8.0</v>
      </c>
      <c r="G72" s="29"/>
      <c r="I72" s="39"/>
      <c r="J72" s="35" t="str">
        <f>IF($A72="","",IF(LEFT($A72,1)=J$13,$F72,""))</f>
        <v/>
      </c>
      <c r="K72" s="35" t="str">
        <f>IF($A72="","",IF(LEFT($A72,1)=K$13,$F72,""))</f>
        <v/>
      </c>
      <c r="L72" s="35" t="str">
        <f>IF($A72="","",IF(LEFT($A72,1)=L$13,$F72,""))</f>
        <v/>
      </c>
      <c r="M72" s="35" t="str">
        <f>IF($A72="","",IF(LEFT($A72,1)=M$13,$F72,""))</f>
        <v/>
      </c>
      <c r="N72" s="35" t="str">
        <f>IF($A72="","",IF(LEFT($A72,1)=N$13,$F72,""))</f>
        <v/>
      </c>
      <c r="O72" s="35" t="str">
        <f>IF($A72="","",IF(LEFT($A72,1)=O$13,$F72,""))</f>
        <v/>
      </c>
      <c r="P72" s="35" t="str">
        <f>IF($A72="","",IF(LEFT($A72,1)=P$13,$F72,""))</f>
        <v/>
      </c>
      <c r="Q72" s="35" t="str">
        <f>IF($A72="","",IF(LEFT($A72,1)=Q$13,$F72,""))</f>
        <v/>
      </c>
      <c r="R72" s="35"/>
      <c r="S72" s="29"/>
      <c r="T72" s="21" t="s">
        <v>274</v>
      </c>
      <c r="U72" s="21" t="s">
        <v>204</v>
      </c>
      <c r="V72" s="21" t="s">
        <v>341</v>
      </c>
      <c r="W72" s="21" t="s">
        <v>10</v>
      </c>
      <c r="X72" s="127">
        <f>IF(E$67=".","",E$67)</f>
        <v>1.3</v>
      </c>
      <c r="Y72" s="124"/>
      <c r="Z72" s="29"/>
      <c r="AA72" s="29"/>
      <c r="AB72" s="29"/>
      <c r="AC72" s="124"/>
      <c r="AD72" s="21"/>
      <c r="AE72" s="21"/>
      <c r="AF72" s="21"/>
    </row>
    <row r="73" spans="1:32">
      <c r="A73" s="36"/>
      <c r="B73" s="62" t="s">
        <v>116</v>
      </c>
      <c r="C73" s="37" t="str">
        <f>IF(A73="","",VLOOKUP($A$67,IF(LEN(A73)=2,U15BB,U15BA),VLOOKUP(LEFT(A73,1),club,6,FALSE),FALSE))</f>
        <v/>
      </c>
      <c r="D73" s="37" t="str">
        <f>IF(A73="","",VLOOKUP(LEFT(A73,1),club,2,FALSE))</f>
        <v/>
      </c>
      <c r="E73" s="93"/>
      <c r="F73" s="37">
        <f>Decsheets!$U$10</f>
        <v>6.0</v>
      </c>
      <c r="G73" s="29"/>
      <c r="I73" s="39"/>
      <c r="J73" s="35" t="str">
        <f>IF($A73="","",IF(LEFT($A73,1)=J$13,$F73,""))</f>
        <v/>
      </c>
      <c r="K73" s="35" t="str">
        <f>IF($A73="","",IF(LEFT($A73,1)=K$13,$F73,""))</f>
        <v/>
      </c>
      <c r="L73" s="35" t="str">
        <f>IF($A73="","",IF(LEFT($A73,1)=L$13,$F73,""))</f>
        <v/>
      </c>
      <c r="M73" s="35" t="str">
        <f>IF($A73="","",IF(LEFT($A73,1)=M$13,$F73,""))</f>
        <v/>
      </c>
      <c r="N73" s="35" t="str">
        <f>IF($A73="","",IF(LEFT($A73,1)=N$13,$F73,""))</f>
        <v/>
      </c>
      <c r="O73" s="35" t="str">
        <f>IF($A73="","",IF(LEFT($A73,1)=O$13,$F73,""))</f>
        <v/>
      </c>
      <c r="P73" s="35" t="str">
        <f>IF($A73="","",IF(LEFT($A73,1)=P$13,$F73,""))</f>
        <v/>
      </c>
      <c r="Q73" s="35" t="str">
        <f>IF($A73="","",IF(LEFT($A73,1)=Q$13,$F73,""))</f>
        <v/>
      </c>
      <c r="R73" s="35"/>
      <c r="S73" s="29"/>
      <c r="T73" s="21" t="s">
        <v>274</v>
      </c>
      <c r="U73" s="21" t="s">
        <v>204</v>
      </c>
      <c r="V73" s="21" t="s">
        <v>341</v>
      </c>
      <c r="W73" s="21" t="s">
        <v>10</v>
      </c>
      <c r="X73" s="127">
        <f>IF(E$67=".","",E$67)</f>
        <v>1.3</v>
      </c>
      <c r="Y73" s="124"/>
      <c r="Z73" s="29"/>
      <c r="AA73" s="29"/>
      <c r="AB73" s="29"/>
      <c r="AC73" s="124"/>
      <c r="AD73" s="21"/>
      <c r="AE73" s="21"/>
      <c r="AF73" s="21"/>
    </row>
    <row r="74" spans="1:32">
      <c r="A74" s="36"/>
      <c r="B74" s="62" t="s">
        <v>117</v>
      </c>
      <c r="C74" s="37" t="str">
        <f>IF(A74="","",VLOOKUP($A$67,IF(LEN(A74)=2,U15BB,U15BA),VLOOKUP(LEFT(A74,1),club,6,FALSE),FALSE))</f>
        <v/>
      </c>
      <c r="D74" s="37" t="str">
        <f>IF(A74="","",VLOOKUP(LEFT(A74,1),club,2,FALSE))</f>
        <v/>
      </c>
      <c r="E74" s="93"/>
      <c r="F74" s="37">
        <f>Decsheets!$U$11</f>
        <v>4.0</v>
      </c>
      <c r="G74" s="29"/>
      <c r="I74" s="39"/>
      <c r="J74" s="35" t="str">
        <f>IF($A74="","",IF(LEFT($A74,1)=J$13,$F74,""))</f>
        <v/>
      </c>
      <c r="K74" s="35" t="str">
        <f>IF($A74="","",IF(LEFT($A74,1)=K$13,$F74,""))</f>
        <v/>
      </c>
      <c r="L74" s="35" t="str">
        <f>IF($A74="","",IF(LEFT($A74,1)=L$13,$F74,""))</f>
        <v/>
      </c>
      <c r="M74" s="35" t="str">
        <f>IF($A74="","",IF(LEFT($A74,1)=M$13,$F74,""))</f>
        <v/>
      </c>
      <c r="N74" s="35" t="str">
        <f>IF($A74="","",IF(LEFT($A74,1)=N$13,$F74,""))</f>
        <v/>
      </c>
      <c r="O74" s="35" t="str">
        <f>IF($A74="","",IF(LEFT($A74,1)=O$13,$F74,""))</f>
        <v/>
      </c>
      <c r="P74" s="35" t="str">
        <f>IF($A74="","",IF(LEFT($A74,1)=P$13,$F74,""))</f>
        <v/>
      </c>
      <c r="Q74" s="35" t="str">
        <f>IF($A74="","",IF(LEFT($A74,1)=Q$13,$F74,""))</f>
        <v/>
      </c>
      <c r="R74" s="35"/>
      <c r="S74" s="29"/>
      <c r="T74" s="21" t="s">
        <v>274</v>
      </c>
      <c r="U74" s="21" t="s">
        <v>204</v>
      </c>
      <c r="V74" s="21" t="s">
        <v>341</v>
      </c>
      <c r="W74" s="21" t="s">
        <v>10</v>
      </c>
      <c r="X74" s="127">
        <f>IF(E$67=".","",E$67)</f>
        <v>1.3</v>
      </c>
      <c r="Y74" s="124"/>
      <c r="Z74" s="29"/>
      <c r="AA74" s="29"/>
      <c r="AB74" s="29"/>
      <c r="AC74" s="124"/>
      <c r="AD74" s="21"/>
      <c r="AE74" s="21"/>
      <c r="AF74" s="21"/>
    </row>
    <row r="75" spans="1:32">
      <c r="A75" s="36"/>
      <c r="B75" s="62" t="s">
        <v>118</v>
      </c>
      <c r="C75" s="37" t="str">
        <f>IF(A75="","",VLOOKUP($A$67,IF(LEN(A75)=2,U15BB,U15BA),VLOOKUP(LEFT(A75,1),club,6,FALSE),FALSE))</f>
        <v/>
      </c>
      <c r="D75" s="37" t="str">
        <f>IF(A75="","",VLOOKUP(LEFT(A75,1),club,2,FALSE))</f>
        <v/>
      </c>
      <c r="E75" s="93"/>
      <c r="F75" s="37">
        <f>Decsheets!$U$12</f>
        <v>2.0</v>
      </c>
      <c r="G75" s="29"/>
      <c r="I75" s="39"/>
      <c r="J75" s="35" t="str">
        <f>IF($A75="","",IF(LEFT($A75,1)=J$13,$F75,""))</f>
        <v/>
      </c>
      <c r="K75" s="35" t="str">
        <f>IF($A75="","",IF(LEFT($A75,1)=K$13,$F75,""))</f>
        <v/>
      </c>
      <c r="L75" s="35" t="str">
        <f>IF($A75="","",IF(LEFT($A75,1)=L$13,$F75,""))</f>
        <v/>
      </c>
      <c r="M75" s="35" t="str">
        <f>IF($A75="","",IF(LEFT($A75,1)=M$13,$F75,""))</f>
        <v/>
      </c>
      <c r="N75" s="35" t="str">
        <f>IF($A75="","",IF(LEFT($A75,1)=N$13,$F75,""))</f>
        <v/>
      </c>
      <c r="O75" s="35" t="str">
        <f>IF($A75="","",IF(LEFT($A75,1)=O$13,$F75,""))</f>
        <v/>
      </c>
      <c r="P75" s="35" t="str">
        <f>IF($A75="","",IF(LEFT($A75,1)=P$13,$F75,""))</f>
        <v/>
      </c>
      <c r="Q75" s="35" t="str">
        <f>IF($A75="","",IF(LEFT($A75,1)=Q$13,$F75,""))</f>
        <v/>
      </c>
      <c r="R75" s="35">
        <f>SUM(Decsheets!$U$5:$U$12)-(SUM(J68:Q75))</f>
        <v>56.0</v>
      </c>
      <c r="S75" s="29"/>
      <c r="T75" s="21" t="s">
        <v>274</v>
      </c>
      <c r="U75" s="21" t="s">
        <v>204</v>
      </c>
      <c r="V75" s="21" t="s">
        <v>341</v>
      </c>
      <c r="W75" s="21" t="s">
        <v>10</v>
      </c>
      <c r="X75" s="127">
        <f>IF(E$67=".","",E$67)</f>
        <v>1.3</v>
      </c>
      <c r="Y75" s="124"/>
      <c r="Z75" s="29"/>
      <c r="AA75" s="29"/>
      <c r="AB75" s="29"/>
      <c r="AC75" s="124"/>
      <c r="AD75" s="21"/>
      <c r="AE75" s="21"/>
      <c r="AF75" s="21"/>
    </row>
    <row r="76" spans="1:32">
      <c r="A76" s="32" t="s">
        <v>259</v>
      </c>
      <c r="B76" s="61"/>
      <c r="C76" s="40" t="s">
        <v>342</v>
      </c>
      <c r="D76" s="28" t="s">
        <v>125</v>
      </c>
      <c r="E76" s="91" t="s">
        <v>145</v>
      </c>
      <c r="F76" s="39"/>
      <c r="G76" s="29"/>
      <c r="I76" s="29"/>
      <c r="J76" s="35"/>
      <c r="K76" s="35"/>
      <c r="L76" s="35"/>
      <c r="M76" s="35"/>
      <c r="N76" s="35"/>
      <c r="O76" s="35"/>
      <c r="P76" s="35"/>
      <c r="Q76" s="35"/>
      <c r="R76" s="35"/>
      <c r="S76" s="29" t="s">
        <v>264</v>
      </c>
      <c r="T76" s="21"/>
      <c r="U76" s="21"/>
      <c r="V76" s="124"/>
      <c r="W76" s="21"/>
      <c r="X76" s="21"/>
      <c r="Y76" s="124"/>
      <c r="Z76" s="29"/>
      <c r="AA76" s="29"/>
      <c r="AB76" s="29"/>
      <c r="AC76" s="124"/>
      <c r="AD76" s="21"/>
      <c r="AE76" s="21"/>
      <c r="AF76" s="21"/>
    </row>
    <row r="77" spans="1:32">
      <c r="A77" s="36"/>
      <c r="B77" s="62">
        <v>1.0</v>
      </c>
      <c r="C77" s="37" t="str">
        <f>IF(A77="","",VLOOKUP($A$76,IF(LEN(A77)=2,U15BB,U15BA),VLOOKUP(LEFT(A77,1),club,6,FALSE),FALSE))</f>
        <v/>
      </c>
      <c r="D77" s="37" t="str">
        <f>IF(A77="","",VLOOKUP(LEFT(A77,1),club,2,FALSE))</f>
        <v/>
      </c>
      <c r="E77" s="93"/>
      <c r="F77" s="37">
        <f>Decsheets!$V$5</f>
        <v>8.0</v>
      </c>
      <c r="G77" s="29"/>
      <c r="I77" s="39"/>
      <c r="J77" s="35" t="str">
        <f>IF($A77="","",IF(LEFT($A77,1)=J$13,$F77,""))</f>
        <v/>
      </c>
      <c r="K77" s="35" t="str">
        <f>IF($A77="","",IF(LEFT($A77,1)=K$13,$F77,""))</f>
        <v/>
      </c>
      <c r="L77" s="35" t="str">
        <f>IF($A77="","",IF(LEFT($A77,1)=L$13,$F77,""))</f>
        <v/>
      </c>
      <c r="M77" s="35" t="str">
        <f>IF($A77="","",IF(LEFT($A77,1)=M$13,$F77,""))</f>
        <v/>
      </c>
      <c r="N77" s="35" t="str">
        <f>IF($A77="","",IF(LEFT($A77,1)=N$13,$F77,""))</f>
        <v/>
      </c>
      <c r="O77" s="35" t="str">
        <f>IF($A77="","",IF(LEFT($A77,1)=O$13,$F77,""))</f>
        <v/>
      </c>
      <c r="P77" s="35" t="str">
        <f>IF($A77="","",IF(LEFT($A77,1)=P$13,$F77,""))</f>
        <v/>
      </c>
      <c r="Q77" s="35" t="str">
        <f>IF($A77="","",IF(LEFT($A77,1)=Q$13,$F77,""))</f>
        <v/>
      </c>
      <c r="R77" s="35"/>
      <c r="S77" s="29"/>
      <c r="T77" s="21" t="s">
        <v>274</v>
      </c>
      <c r="U77" s="21" t="s">
        <v>204</v>
      </c>
      <c r="V77" s="21" t="s">
        <v>341</v>
      </c>
      <c r="W77" s="21" t="s">
        <v>15</v>
      </c>
      <c r="X77" s="127" t="str">
        <f>IF(E$76=".","",E$76)</f>
        <v/>
      </c>
      <c r="Y77" s="124"/>
      <c r="Z77" s="29"/>
      <c r="AA77" s="29"/>
      <c r="AB77" s="29"/>
      <c r="AC77" s="124"/>
      <c r="AD77" s="21"/>
      <c r="AE77" s="21"/>
      <c r="AF77" s="21"/>
    </row>
    <row r="78" spans="1:32">
      <c r="A78" s="36"/>
      <c r="B78" s="62">
        <v>2.0</v>
      </c>
      <c r="C78" s="37" t="str">
        <f>IF(A78="","",VLOOKUP($A$76,IF(LEN(A78)=2,U15BB,U15BA),VLOOKUP(LEFT(A78,1),club,6,FALSE),FALSE))</f>
        <v/>
      </c>
      <c r="D78" s="37" t="str">
        <f>IF(A78="","",VLOOKUP(LEFT(A78,1),club,2,FALSE))</f>
        <v/>
      </c>
      <c r="E78" s="93"/>
      <c r="F78" s="37">
        <f>Decsheets!$V$6</f>
        <v>7.0</v>
      </c>
      <c r="G78" s="29"/>
      <c r="I78" s="39"/>
      <c r="J78" s="35" t="str">
        <f>IF($A78="","",IF(LEFT($A78,1)=J$13,$F78,""))</f>
        <v/>
      </c>
      <c r="K78" s="35" t="str">
        <f>IF($A78="","",IF(LEFT($A78,1)=K$13,$F78,""))</f>
        <v/>
      </c>
      <c r="L78" s="35" t="str">
        <f>IF($A78="","",IF(LEFT($A78,1)=L$13,$F78,""))</f>
        <v/>
      </c>
      <c r="M78" s="35" t="str">
        <f>IF($A78="","",IF(LEFT($A78,1)=M$13,$F78,""))</f>
        <v/>
      </c>
      <c r="N78" s="35" t="str">
        <f>IF($A78="","",IF(LEFT($A78,1)=N$13,$F78,""))</f>
        <v/>
      </c>
      <c r="O78" s="35" t="str">
        <f>IF($A78="","",IF(LEFT($A78,1)=O$13,$F78,""))</f>
        <v/>
      </c>
      <c r="P78" s="35" t="str">
        <f>IF($A78="","",IF(LEFT($A78,1)=P$13,$F78,""))</f>
        <v/>
      </c>
      <c r="Q78" s="35" t="str">
        <f>IF($A78="","",IF(LEFT($A78,1)=Q$13,$F78,""))</f>
        <v/>
      </c>
      <c r="R78" s="35"/>
      <c r="S78" s="29"/>
      <c r="T78" s="21" t="s">
        <v>274</v>
      </c>
      <c r="U78" s="21" t="s">
        <v>204</v>
      </c>
      <c r="V78" s="21" t="s">
        <v>341</v>
      </c>
      <c r="W78" s="21" t="s">
        <v>15</v>
      </c>
      <c r="X78" s="127" t="str">
        <f>IF(E$76=".","",E$76)</f>
        <v/>
      </c>
      <c r="Y78" s="124"/>
      <c r="Z78" s="29"/>
      <c r="AA78" s="29"/>
      <c r="AB78" s="29"/>
      <c r="AC78" s="124"/>
      <c r="AD78" s="21"/>
      <c r="AE78" s="21"/>
      <c r="AF78" s="21"/>
    </row>
    <row r="79" spans="1:32">
      <c r="A79" s="36"/>
      <c r="B79" s="62">
        <v>3.0</v>
      </c>
      <c r="C79" s="37" t="str">
        <f>IF(A79="","",VLOOKUP($A$76,IF(LEN(A79)=2,U15BB,U15BA),VLOOKUP(LEFT(A79,1),club,6,FALSE),FALSE))</f>
        <v/>
      </c>
      <c r="D79" s="37" t="str">
        <f>IF(A79="","",VLOOKUP(LEFT(A79,1),club,2,FALSE))</f>
        <v/>
      </c>
      <c r="E79" s="93"/>
      <c r="F79" s="37">
        <f>Decsheets!$V$7</f>
        <v>6.0</v>
      </c>
      <c r="G79" s="29"/>
      <c r="I79" s="39"/>
      <c r="J79" s="35" t="str">
        <f>IF($A79="","",IF(LEFT($A79,1)=J$13,$F79,""))</f>
        <v/>
      </c>
      <c r="K79" s="35" t="str">
        <f>IF($A79="","",IF(LEFT($A79,1)=K$13,$F79,""))</f>
        <v/>
      </c>
      <c r="L79" s="35" t="str">
        <f>IF($A79="","",IF(LEFT($A79,1)=L$13,$F79,""))</f>
        <v/>
      </c>
      <c r="M79" s="35" t="str">
        <f>IF($A79="","",IF(LEFT($A79,1)=M$13,$F79,""))</f>
        <v/>
      </c>
      <c r="N79" s="35" t="str">
        <f>IF($A79="","",IF(LEFT($A79,1)=N$13,$F79,""))</f>
        <v/>
      </c>
      <c r="O79" s="35" t="str">
        <f>IF($A79="","",IF(LEFT($A79,1)=O$13,$F79,""))</f>
        <v/>
      </c>
      <c r="P79" s="35" t="str">
        <f>IF($A79="","",IF(LEFT($A79,1)=P$13,$F79,""))</f>
        <v/>
      </c>
      <c r="Q79" s="35" t="str">
        <f>IF($A79="","",IF(LEFT($A79,1)=Q$13,$F79,""))</f>
        <v/>
      </c>
      <c r="R79" s="35"/>
      <c r="S79" s="29"/>
      <c r="T79" s="21" t="s">
        <v>274</v>
      </c>
      <c r="U79" s="21" t="s">
        <v>204</v>
      </c>
      <c r="V79" s="21" t="s">
        <v>341</v>
      </c>
      <c r="W79" s="21" t="s">
        <v>15</v>
      </c>
      <c r="X79" s="127" t="str">
        <f>IF(E$76=".","",E$76)</f>
        <v/>
      </c>
      <c r="Y79" s="124"/>
      <c r="Z79" s="29"/>
      <c r="AA79" s="29"/>
      <c r="AB79" s="29"/>
      <c r="AC79" s="124"/>
      <c r="AD79" s="21"/>
      <c r="AE79" s="21"/>
      <c r="AF79" s="21"/>
    </row>
    <row r="80" spans="1:32">
      <c r="A80" s="36"/>
      <c r="B80" s="62" t="s">
        <v>114</v>
      </c>
      <c r="C80" s="37" t="str">
        <f>IF(A80="","",VLOOKUP($A$76,IF(LEN(A80)=2,U15BB,U15BA),VLOOKUP(LEFT(A80,1),club,6,FALSE),FALSE))</f>
        <v/>
      </c>
      <c r="D80" s="37" t="str">
        <f>IF(A80="","",VLOOKUP(LEFT(A80,1),club,2,FALSE))</f>
        <v/>
      </c>
      <c r="E80" s="93"/>
      <c r="F80" s="37">
        <f>Decsheets!$V$8</f>
        <v>5.0</v>
      </c>
      <c r="G80" s="29"/>
      <c r="I80" s="39"/>
      <c r="J80" s="35" t="str">
        <f>IF($A80="","",IF(LEFT($A80,1)=J$13,$F80,""))</f>
        <v/>
      </c>
      <c r="K80" s="35" t="str">
        <f>IF($A80="","",IF(LEFT($A80,1)=K$13,$F80,""))</f>
        <v/>
      </c>
      <c r="L80" s="35" t="str">
        <f>IF($A80="","",IF(LEFT($A80,1)=L$13,$F80,""))</f>
        <v/>
      </c>
      <c r="M80" s="35" t="str">
        <f>IF($A80="","",IF(LEFT($A80,1)=M$13,$F80,""))</f>
        <v/>
      </c>
      <c r="N80" s="35" t="str">
        <f>IF($A80="","",IF(LEFT($A80,1)=N$13,$F80,""))</f>
        <v/>
      </c>
      <c r="O80" s="35" t="str">
        <f>IF($A80="","",IF(LEFT($A80,1)=O$13,$F80,""))</f>
        <v/>
      </c>
      <c r="P80" s="35" t="str">
        <f>IF($A80="","",IF(LEFT($A80,1)=P$13,$F80,""))</f>
        <v/>
      </c>
      <c r="Q80" s="35" t="str">
        <f>IF($A80="","",IF(LEFT($A80,1)=Q$13,$F80,""))</f>
        <v/>
      </c>
      <c r="R80" s="35"/>
      <c r="S80" s="29"/>
      <c r="T80" s="21" t="s">
        <v>274</v>
      </c>
      <c r="U80" s="21" t="s">
        <v>204</v>
      </c>
      <c r="V80" s="21" t="s">
        <v>341</v>
      </c>
      <c r="W80" s="21" t="s">
        <v>15</v>
      </c>
      <c r="X80" s="127" t="str">
        <f>IF(E$76=".","",E$76)</f>
        <v/>
      </c>
      <c r="Y80" s="124"/>
      <c r="Z80" s="29"/>
      <c r="AA80" s="29"/>
      <c r="AB80" s="29"/>
      <c r="AC80" s="124"/>
      <c r="AD80" s="21"/>
      <c r="AE80" s="21"/>
      <c r="AF80" s="21"/>
    </row>
    <row r="81" spans="1:32">
      <c r="A81" s="36"/>
      <c r="B81" s="62" t="s">
        <v>115</v>
      </c>
      <c r="C81" s="37" t="str">
        <f>IF(A81="","",VLOOKUP($A$76,IF(LEN(A81)=2,U15BB,U15BA),VLOOKUP(LEFT(A81,1),club,6,FALSE),FALSE))</f>
        <v/>
      </c>
      <c r="D81" s="37" t="str">
        <f>IF(A81="","",VLOOKUP(LEFT(A81,1),club,2,FALSE))</f>
        <v/>
      </c>
      <c r="E81" s="93"/>
      <c r="F81" s="37">
        <f>Decsheets!$V$9</f>
        <v>4.0</v>
      </c>
      <c r="G81" s="29"/>
      <c r="I81" s="39"/>
      <c r="J81" s="35" t="str">
        <f>IF($A81="","",IF(LEFT($A81,1)=J$13,$F81,""))</f>
        <v/>
      </c>
      <c r="K81" s="35" t="str">
        <f>IF($A81="","",IF(LEFT($A81,1)=K$13,$F81,""))</f>
        <v/>
      </c>
      <c r="L81" s="35" t="str">
        <f>IF($A81="","",IF(LEFT($A81,1)=L$13,$F81,""))</f>
        <v/>
      </c>
      <c r="M81" s="35" t="str">
        <f>IF($A81="","",IF(LEFT($A81,1)=M$13,$F81,""))</f>
        <v/>
      </c>
      <c r="N81" s="35" t="str">
        <f>IF($A81="","",IF(LEFT($A81,1)=N$13,$F81,""))</f>
        <v/>
      </c>
      <c r="O81" s="35" t="str">
        <f>IF($A81="","",IF(LEFT($A81,1)=O$13,$F81,""))</f>
        <v/>
      </c>
      <c r="P81" s="35" t="str">
        <f>IF($A81="","",IF(LEFT($A81,1)=P$13,$F81,""))</f>
        <v/>
      </c>
      <c r="Q81" s="35" t="str">
        <f>IF($A81="","",IF(LEFT($A81,1)=Q$13,$F81,""))</f>
        <v/>
      </c>
      <c r="R81" s="35"/>
      <c r="S81" s="29"/>
      <c r="T81" s="21" t="s">
        <v>274</v>
      </c>
      <c r="U81" s="21" t="s">
        <v>204</v>
      </c>
      <c r="V81" s="21" t="s">
        <v>341</v>
      </c>
      <c r="W81" s="21" t="s">
        <v>15</v>
      </c>
      <c r="X81" s="127" t="str">
        <f>IF(E$76=".","",E$76)</f>
        <v/>
      </c>
      <c r="Y81" s="124"/>
      <c r="Z81" s="29"/>
      <c r="AA81" s="29"/>
      <c r="AB81" s="29"/>
      <c r="AC81" s="124"/>
      <c r="AD81" s="21"/>
      <c r="AE81" s="21"/>
      <c r="AF81" s="21"/>
    </row>
    <row r="82" spans="1:32">
      <c r="A82" s="36"/>
      <c r="B82" s="62" t="s">
        <v>116</v>
      </c>
      <c r="C82" s="37" t="str">
        <f>IF(A82="","",VLOOKUP($A$76,IF(LEN(A82)=2,U15BB,U15BA),VLOOKUP(LEFT(A82,1),club,6,FALSE),FALSE))</f>
        <v/>
      </c>
      <c r="D82" s="37" t="str">
        <f>IF(A82="","",VLOOKUP(LEFT(A82,1),club,2,FALSE))</f>
        <v/>
      </c>
      <c r="E82" s="93"/>
      <c r="F82" s="37">
        <f>Decsheets!$V$10</f>
        <v>3.0</v>
      </c>
      <c r="G82" s="29"/>
      <c r="I82" s="39"/>
      <c r="J82" s="35" t="str">
        <f>IF($A82="","",IF(LEFT($A82,1)=J$13,$F82,""))</f>
        <v/>
      </c>
      <c r="K82" s="35" t="str">
        <f>IF($A82="","",IF(LEFT($A82,1)=K$13,$F82,""))</f>
        <v/>
      </c>
      <c r="L82" s="35" t="str">
        <f>IF($A82="","",IF(LEFT($A82,1)=L$13,$F82,""))</f>
        <v/>
      </c>
      <c r="M82" s="35" t="str">
        <f>IF($A82="","",IF(LEFT($A82,1)=M$13,$F82,""))</f>
        <v/>
      </c>
      <c r="N82" s="35" t="str">
        <f>IF($A82="","",IF(LEFT($A82,1)=N$13,$F82,""))</f>
        <v/>
      </c>
      <c r="O82" s="35" t="str">
        <f>IF($A82="","",IF(LEFT($A82,1)=O$13,$F82,""))</f>
        <v/>
      </c>
      <c r="P82" s="35" t="str">
        <f>IF($A82="","",IF(LEFT($A82,1)=P$13,$F82,""))</f>
        <v/>
      </c>
      <c r="Q82" s="35" t="str">
        <f>IF($A82="","",IF(LEFT($A82,1)=Q$13,$F82,""))</f>
        <v/>
      </c>
      <c r="R82" s="35"/>
      <c r="S82" s="29"/>
      <c r="T82" s="21" t="s">
        <v>274</v>
      </c>
      <c r="U82" s="21" t="s">
        <v>204</v>
      </c>
      <c r="V82" s="21" t="s">
        <v>341</v>
      </c>
      <c r="W82" s="21" t="s">
        <v>15</v>
      </c>
      <c r="X82" s="127" t="str">
        <f>IF(E$76=".","",E$76)</f>
        <v/>
      </c>
      <c r="Y82" s="124"/>
      <c r="Z82" s="29"/>
      <c r="AA82" s="29"/>
      <c r="AB82" s="29"/>
      <c r="AC82" s="124"/>
      <c r="AD82" s="21"/>
      <c r="AE82" s="21"/>
      <c r="AF82" s="21"/>
    </row>
    <row r="83" spans="1:32">
      <c r="A83" s="36"/>
      <c r="B83" s="62" t="s">
        <v>117</v>
      </c>
      <c r="C83" s="37" t="str">
        <f>IF(A83="","",VLOOKUP($A$76,IF(LEN(A83)=2,U15BB,U15BA),VLOOKUP(LEFT(A83,1),club,6,FALSE),FALSE))</f>
        <v/>
      </c>
      <c r="D83" s="37" t="str">
        <f>IF(A83="","",VLOOKUP(LEFT(A83,1),club,2,FALSE))</f>
        <v/>
      </c>
      <c r="E83" s="93"/>
      <c r="F83" s="37">
        <f>Decsheets!$V$11</f>
        <v>2.0</v>
      </c>
      <c r="G83" s="29"/>
      <c r="I83" s="39"/>
      <c r="J83" s="35" t="str">
        <f>IF($A83="","",IF(LEFT($A83,1)=J$13,$F83,""))</f>
        <v/>
      </c>
      <c r="K83" s="35" t="str">
        <f>IF($A83="","",IF(LEFT($A83,1)=K$13,$F83,""))</f>
        <v/>
      </c>
      <c r="L83" s="35" t="str">
        <f>IF($A83="","",IF(LEFT($A83,1)=L$13,$F83,""))</f>
        <v/>
      </c>
      <c r="M83" s="35" t="str">
        <f>IF($A83="","",IF(LEFT($A83,1)=M$13,$F83,""))</f>
        <v/>
      </c>
      <c r="N83" s="35" t="str">
        <f>IF($A83="","",IF(LEFT($A83,1)=N$13,$F83,""))</f>
        <v/>
      </c>
      <c r="O83" s="35" t="str">
        <f>IF($A83="","",IF(LEFT($A83,1)=O$13,$F83,""))</f>
        <v/>
      </c>
      <c r="P83" s="35" t="str">
        <f>IF($A83="","",IF(LEFT($A83,1)=P$13,$F83,""))</f>
        <v/>
      </c>
      <c r="Q83" s="35" t="str">
        <f>IF($A83="","",IF(LEFT($A83,1)=Q$13,$F83,""))</f>
        <v/>
      </c>
      <c r="R83" s="35"/>
      <c r="S83" s="29"/>
      <c r="T83" s="21" t="s">
        <v>274</v>
      </c>
      <c r="U83" s="21" t="s">
        <v>204</v>
      </c>
      <c r="V83" s="21" t="s">
        <v>341</v>
      </c>
      <c r="W83" s="21" t="s">
        <v>15</v>
      </c>
      <c r="X83" s="127" t="str">
        <f>IF(E$76=".","",E$76)</f>
        <v/>
      </c>
      <c r="Y83" s="124"/>
      <c r="Z83" s="29"/>
      <c r="AA83" s="29"/>
      <c r="AB83" s="29"/>
      <c r="AC83" s="124"/>
      <c r="AD83" s="21"/>
      <c r="AE83" s="21"/>
      <c r="AF83" s="21"/>
    </row>
    <row r="84" spans="1:32">
      <c r="A84" s="36"/>
      <c r="B84" s="62" t="s">
        <v>118</v>
      </c>
      <c r="C84" s="37" t="str">
        <f>IF(A84="","",VLOOKUP($A$76,IF(LEN(A84)=2,U15BB,U15BA),VLOOKUP(LEFT(A84,1),club,6,FALSE),FALSE))</f>
        <v/>
      </c>
      <c r="D84" s="37" t="str">
        <f>IF(A84="","",VLOOKUP(LEFT(A84,1),club,2,FALSE))</f>
        <v/>
      </c>
      <c r="E84" s="93"/>
      <c r="F84" s="37">
        <f>Decsheets!$V$12</f>
        <v>1.0</v>
      </c>
      <c r="G84" s="29"/>
      <c r="I84" s="39"/>
      <c r="J84" s="35" t="str">
        <f>IF($A84="","",IF(LEFT($A84,1)=J$13,$F84,""))</f>
        <v/>
      </c>
      <c r="K84" s="35" t="str">
        <f>IF($A84="","",IF(LEFT($A84,1)=K$13,$F84,""))</f>
        <v/>
      </c>
      <c r="L84" s="35" t="str">
        <f>IF($A84="","",IF(LEFT($A84,1)=L$13,$F84,""))</f>
        <v/>
      </c>
      <c r="M84" s="35" t="str">
        <f>IF($A84="","",IF(LEFT($A84,1)=M$13,$F84,""))</f>
        <v/>
      </c>
      <c r="N84" s="35" t="str">
        <f>IF($A84="","",IF(LEFT($A84,1)=N$13,$F84,""))</f>
        <v/>
      </c>
      <c r="O84" s="35" t="str">
        <f>IF($A84="","",IF(LEFT($A84,1)=O$13,$F84,""))</f>
        <v/>
      </c>
      <c r="P84" s="35" t="str">
        <f>IF($A84="","",IF(LEFT($A84,1)=P$13,$F84,""))</f>
        <v/>
      </c>
      <c r="Q84" s="35" t="str">
        <f>IF($A84="","",IF(LEFT($A84,1)=Q$13,$F84,""))</f>
        <v/>
      </c>
      <c r="R84" s="35">
        <f>SUM(Decsheets!$V$5:$V$12)-(SUM(J77:Q84))</f>
        <v>36.0</v>
      </c>
      <c r="S84" s="29"/>
      <c r="T84" s="21" t="s">
        <v>274</v>
      </c>
      <c r="U84" s="21" t="s">
        <v>204</v>
      </c>
      <c r="V84" s="21" t="s">
        <v>341</v>
      </c>
      <c r="W84" s="21" t="s">
        <v>15</v>
      </c>
      <c r="X84" s="127" t="str">
        <f>IF(E$76=".","",E$76)</f>
        <v/>
      </c>
      <c r="Y84" s="124"/>
      <c r="Z84" s="29"/>
      <c r="AA84" s="29"/>
      <c r="AB84" s="29"/>
      <c r="AC84" s="124"/>
      <c r="AD84" s="21"/>
      <c r="AE84" s="21"/>
      <c r="AF84" s="21"/>
    </row>
    <row r="85" spans="1:32" s="21" customFormat="1">
      <c r="A85" s="32" t="s">
        <v>226</v>
      </c>
      <c r="B85" s="61"/>
      <c r="C85" s="40" t="s">
        <v>343</v>
      </c>
      <c r="D85" s="39"/>
      <c r="E85" s="115" t="s">
        <v>145</v>
      </c>
      <c r="F85" s="39"/>
      <c r="G85" s="29"/>
      <c r="H85" s="21"/>
      <c r="I85" s="29"/>
      <c r="J85" s="35"/>
      <c r="K85" s="35"/>
      <c r="L85" s="35"/>
      <c r="M85" s="35"/>
      <c r="N85" s="35"/>
      <c r="O85" s="35"/>
      <c r="P85" s="35"/>
      <c r="Q85" s="35"/>
      <c r="R85" s="35"/>
      <c r="S85" s="29" t="s">
        <v>228</v>
      </c>
      <c r="V85" s="117"/>
      <c r="Y85" s="124"/>
      <c r="Z85" s="29"/>
      <c r="AA85" s="29"/>
      <c r="AB85" s="29"/>
      <c r="AC85" s="124"/>
    </row>
    <row r="86" spans="1:32">
      <c r="A86" s="36" t="s">
        <v>131</v>
      </c>
      <c r="B86" s="62">
        <v>1.0</v>
      </c>
      <c r="C86" s="37" t="str">
        <f>IF(A86="","",VLOOKUP($A$85,IF(LEN(A86)=2,U15BB,U15BA),VLOOKUP(LEFT(A86,1),club,6,FALSE),FALSE))</f>
        <v>Tariq Wild</v>
      </c>
      <c r="D86" s="37" t="str">
        <f>IF(A86="","",VLOOKUP(LEFT(A86,1),club,2,FALSE))</f>
        <v>Highgate</v>
      </c>
      <c r="E86" s="93">
        <v>1.55</v>
      </c>
      <c r="F86" s="37">
        <f>Decsheets!$U$5</f>
        <v>16.0</v>
      </c>
      <c r="G86" s="29"/>
      <c r="I86" s="39"/>
      <c r="J86" s="35" t="str">
        <f>IF($A86="","",IF(LEFT($A86,1)=J$13,$F86,""))</f>
        <v/>
      </c>
      <c r="K86" s="35" t="str">
        <f>IF($A86="","",IF(LEFT($A86,1)=K$13,$F86,""))</f>
        <v/>
      </c>
      <c r="L86" s="35">
        <f>IF($A86="","",IF(LEFT($A86,1)=L$13,$F86,""))</f>
        <v>16.0</v>
      </c>
      <c r="M86" s="35" t="str">
        <f>IF($A86="","",IF(LEFT($A86,1)=M$13,$F86,""))</f>
        <v/>
      </c>
      <c r="N86" s="35" t="str">
        <f>IF($A86="","",IF(LEFT($A86,1)=N$13,$F86,""))</f>
        <v/>
      </c>
      <c r="O86" s="35" t="str">
        <f>IF($A86="","",IF(LEFT($A86,1)=O$13,$F86,""))</f>
        <v/>
      </c>
      <c r="P86" s="35" t="str">
        <f>IF($A86="","",IF(LEFT($A86,1)=P$13,$F86,""))</f>
        <v/>
      </c>
      <c r="Q86" s="35" t="str">
        <f>IF($A86="","",IF(LEFT($A86,1)=Q$13,$F86,""))</f>
        <v/>
      </c>
      <c r="R86" s="35"/>
      <c r="S86" s="29"/>
      <c r="T86" s="21" t="s">
        <v>274</v>
      </c>
      <c r="U86" s="21" t="s">
        <v>204</v>
      </c>
      <c r="V86" s="124" t="s">
        <v>226</v>
      </c>
      <c r="W86" s="21" t="s">
        <v>10</v>
      </c>
      <c r="Y86" s="124"/>
      <c r="Z86" s="29"/>
      <c r="AA86" s="29"/>
      <c r="AB86" s="29"/>
      <c r="AC86" s="124"/>
      <c r="AD86" s="21"/>
      <c r="AE86" s="21"/>
      <c r="AF86" s="21"/>
    </row>
    <row r="87" spans="1:32">
      <c r="A87" s="36" t="s">
        <v>178</v>
      </c>
      <c r="B87" s="62">
        <v>2.0</v>
      </c>
      <c r="C87" s="37" t="str">
        <f>IF(A87="","",VLOOKUP($A$85,IF(LEN(A87)=2,U15BB,U15BA),VLOOKUP(LEFT(A87,1),club,6,FALSE),FALSE))</f>
        <v>Brendan Healy</v>
      </c>
      <c r="D87" s="37" t="str">
        <f>IF(A87="","",VLOOKUP(LEFT(A87,1),club,2,FALSE))</f>
        <v>Enfield &amp; H</v>
      </c>
      <c r="E87" s="93">
        <v>1.55</v>
      </c>
      <c r="F87" s="37">
        <f>Decsheets!$U$6</f>
        <v>14.0</v>
      </c>
      <c r="G87" s="29"/>
      <c r="I87" s="125" t="s">
        <v>20</v>
      </c>
      <c r="J87" s="35" t="str">
        <f>IF($A87="","",IF(LEFT($A87,1)=J$13,$F87,""))</f>
        <v/>
      </c>
      <c r="K87" s="35">
        <f>IF($A87="","",IF(LEFT($A87,1)=K$13,$F87,""))</f>
        <v>14.0</v>
      </c>
      <c r="L87" s="35" t="str">
        <f>IF($A87="","",IF(LEFT($A87,1)=L$13,$F87,""))</f>
        <v/>
      </c>
      <c r="M87" s="35" t="str">
        <f>IF($A87="","",IF(LEFT($A87,1)=M$13,$F87,""))</f>
        <v/>
      </c>
      <c r="N87" s="35" t="str">
        <f>IF($A87="","",IF(LEFT($A87,1)=N$13,$F87,""))</f>
        <v/>
      </c>
      <c r="O87" s="35" t="str">
        <f>IF($A87="","",IF(LEFT($A87,1)=O$13,$F87,""))</f>
        <v/>
      </c>
      <c r="P87" s="35" t="str">
        <f>IF($A87="","",IF(LEFT($A87,1)=P$13,$F87,""))</f>
        <v/>
      </c>
      <c r="Q87" s="35" t="str">
        <f>IF($A87="","",IF(LEFT($A87,1)=Q$13,$F87,""))</f>
        <v/>
      </c>
      <c r="R87" s="35"/>
      <c r="S87" s="29"/>
      <c r="T87" s="21" t="s">
        <v>274</v>
      </c>
      <c r="U87" s="21" t="s">
        <v>204</v>
      </c>
      <c r="V87" s="124" t="s">
        <v>226</v>
      </c>
      <c r="W87" s="21" t="s">
        <v>10</v>
      </c>
      <c r="Y87" s="124"/>
      <c r="Z87" s="29"/>
      <c r="AA87" s="29"/>
      <c r="AB87" s="29"/>
      <c r="AC87" s="124"/>
      <c r="AD87" s="21"/>
      <c r="AE87" s="21"/>
      <c r="AF87" s="21"/>
    </row>
    <row r="88" spans="1:32">
      <c r="A88" s="36" t="s">
        <v>134</v>
      </c>
      <c r="B88" s="62">
        <v>3.0</v>
      </c>
      <c r="C88" s="37" t="str">
        <f>IF(A88="","",VLOOKUP($A$85,IF(LEN(A88)=2,U15BB,U15BA),VLOOKUP(LEFT(A88,1),club,6,FALSE),FALSE))</f>
        <v>Kai English</v>
      </c>
      <c r="D88" s="37" t="str">
        <f>IF(A88="","",VLOOKUP(LEFT(A88,1),club,2,FALSE))</f>
        <v>Ealing S&amp;M</v>
      </c>
      <c r="E88" s="93">
        <v>1.5</v>
      </c>
      <c r="F88" s="37">
        <f>Decsheets!$U$7</f>
        <v>12.0</v>
      </c>
      <c r="G88" s="29"/>
      <c r="I88" s="125" t="s">
        <v>10</v>
      </c>
      <c r="J88" s="35">
        <f>IF($A88="","",IF(LEFT($A88,1)=J$13,$F88,""))</f>
        <v>12.0</v>
      </c>
      <c r="K88" s="35" t="str">
        <f>IF($A88="","",IF(LEFT($A88,1)=K$13,$F88,""))</f>
        <v/>
      </c>
      <c r="L88" s="35" t="str">
        <f>IF($A88="","",IF(LEFT($A88,1)=L$13,$F88,""))</f>
        <v/>
      </c>
      <c r="M88" s="35" t="str">
        <f>IF($A88="","",IF(LEFT($A88,1)=M$13,$F88,""))</f>
        <v/>
      </c>
      <c r="N88" s="35" t="str">
        <f>IF($A88="","",IF(LEFT($A88,1)=N$13,$F88,""))</f>
        <v/>
      </c>
      <c r="O88" s="35" t="str">
        <f>IF($A88="","",IF(LEFT($A88,1)=O$13,$F88,""))</f>
        <v/>
      </c>
      <c r="P88" s="35" t="str">
        <f>IF($A88="","",IF(LEFT($A88,1)=P$13,$F88,""))</f>
        <v/>
      </c>
      <c r="Q88" s="35" t="str">
        <f>IF($A88="","",IF(LEFT($A88,1)=Q$13,$F88,""))</f>
        <v/>
      </c>
      <c r="R88" s="35"/>
      <c r="S88" s="29"/>
      <c r="T88" s="21" t="s">
        <v>274</v>
      </c>
      <c r="U88" s="21" t="s">
        <v>204</v>
      </c>
      <c r="V88" s="124" t="s">
        <v>226</v>
      </c>
      <c r="W88" s="21" t="s">
        <v>10</v>
      </c>
      <c r="Y88" s="124"/>
      <c r="Z88" s="29"/>
      <c r="AA88" s="29"/>
      <c r="AB88" s="29"/>
      <c r="AC88" s="124"/>
      <c r="AD88" s="21"/>
      <c r="AE88" s="21"/>
      <c r="AF88" s="21"/>
    </row>
    <row r="89" spans="1:32">
      <c r="A89" s="36"/>
      <c r="B89" s="62" t="s">
        <v>114</v>
      </c>
      <c r="C89" s="37" t="str">
        <f>IF(A89="","",VLOOKUP($A$85,IF(LEN(A89)=2,U15BB,U15BA),VLOOKUP(LEFT(A89,1),club,6,FALSE),FALSE))</f>
        <v/>
      </c>
      <c r="D89" s="37" t="str">
        <f>IF(A89="","",VLOOKUP(LEFT(A89,1),club,2,FALSE))</f>
        <v/>
      </c>
      <c r="E89" s="93"/>
      <c r="F89" s="37">
        <f>Decsheets!$U$8</f>
        <v>10.0</v>
      </c>
      <c r="G89" s="29"/>
      <c r="I89" s="125" t="s">
        <v>229</v>
      </c>
      <c r="J89" s="35" t="str">
        <f>IF($A89="","",IF(LEFT($A89,1)=J$13,$F89,""))</f>
        <v/>
      </c>
      <c r="K89" s="35" t="str">
        <f>IF($A89="","",IF(LEFT($A89,1)=K$13,$F89,""))</f>
        <v/>
      </c>
      <c r="L89" s="35" t="str">
        <f>IF($A89="","",IF(LEFT($A89,1)=L$13,$F89,""))</f>
        <v/>
      </c>
      <c r="M89" s="35" t="str">
        <f>IF($A89="","",IF(LEFT($A89,1)=M$13,$F89,""))</f>
        <v/>
      </c>
      <c r="N89" s="35" t="str">
        <f>IF($A89="","",IF(LEFT($A89,1)=N$13,$F89,""))</f>
        <v/>
      </c>
      <c r="O89" s="35" t="str">
        <f>IF($A89="","",IF(LEFT($A89,1)=O$13,$F89,""))</f>
        <v/>
      </c>
      <c r="P89" s="35" t="str">
        <f>IF($A89="","",IF(LEFT($A89,1)=P$13,$F89,""))</f>
        <v/>
      </c>
      <c r="Q89" s="35" t="str">
        <f>IF($A89="","",IF(LEFT($A89,1)=Q$13,$F89,""))</f>
        <v/>
      </c>
      <c r="R89" s="35"/>
      <c r="S89" s="29"/>
      <c r="T89" s="21" t="s">
        <v>274</v>
      </c>
      <c r="U89" s="21" t="s">
        <v>204</v>
      </c>
      <c r="V89" s="124" t="s">
        <v>226</v>
      </c>
      <c r="W89" s="21" t="s">
        <v>10</v>
      </c>
      <c r="Y89" s="124"/>
      <c r="Z89" s="29"/>
      <c r="AA89" s="29"/>
      <c r="AB89" s="29"/>
      <c r="AC89" s="124"/>
      <c r="AD89" s="21"/>
      <c r="AE89" s="21"/>
      <c r="AF89" s="21"/>
    </row>
    <row r="90" spans="1:32">
      <c r="A90" s="36"/>
      <c r="B90" s="62" t="s">
        <v>115</v>
      </c>
      <c r="C90" s="37" t="str">
        <f>IF(A90="","",VLOOKUP($A$85,IF(LEN(A90)=2,U15BB,U15BA),VLOOKUP(LEFT(A90,1),club,6,FALSE),FALSE))</f>
        <v/>
      </c>
      <c r="D90" s="37" t="str">
        <f>IF(A90="","",VLOOKUP(LEFT(A90,1),club,2,FALSE))</f>
        <v/>
      </c>
      <c r="E90" s="93"/>
      <c r="F90" s="37">
        <f>Decsheets!$U$9</f>
        <v>8.0</v>
      </c>
      <c r="G90" s="29"/>
      <c r="I90" s="125" t="s">
        <v>28</v>
      </c>
      <c r="J90" s="35" t="str">
        <f>IF($A90="","",IF(LEFT($A90,1)=J$13,$F90,""))</f>
        <v/>
      </c>
      <c r="K90" s="35" t="str">
        <f>IF($A90="","",IF(LEFT($A90,1)=K$13,$F90,""))</f>
        <v/>
      </c>
      <c r="L90" s="35" t="str">
        <f>IF($A90="","",IF(LEFT($A90,1)=L$13,$F90,""))</f>
        <v/>
      </c>
      <c r="M90" s="35" t="str">
        <f>IF($A90="","",IF(LEFT($A90,1)=M$13,$F90,""))</f>
        <v/>
      </c>
      <c r="N90" s="35" t="str">
        <f>IF($A90="","",IF(LEFT($A90,1)=N$13,$F90,""))</f>
        <v/>
      </c>
      <c r="O90" s="35" t="str">
        <f>IF($A90="","",IF(LEFT($A90,1)=O$13,$F90,""))</f>
        <v/>
      </c>
      <c r="P90" s="35" t="str">
        <f>IF($A90="","",IF(LEFT($A90,1)=P$13,$F90,""))</f>
        <v/>
      </c>
      <c r="Q90" s="35" t="str">
        <f>IF($A90="","",IF(LEFT($A90,1)=Q$13,$F90,""))</f>
        <v/>
      </c>
      <c r="R90" s="35"/>
      <c r="S90" s="29"/>
      <c r="T90" s="21" t="s">
        <v>274</v>
      </c>
      <c r="U90" s="21" t="s">
        <v>204</v>
      </c>
      <c r="V90" s="124" t="s">
        <v>226</v>
      </c>
      <c r="W90" s="21" t="s">
        <v>10</v>
      </c>
      <c r="Y90" s="124"/>
      <c r="Z90" s="29"/>
      <c r="AA90" s="29"/>
      <c r="AB90" s="29"/>
      <c r="AC90" s="124"/>
      <c r="AD90" s="21"/>
      <c r="AE90" s="21"/>
      <c r="AF90" s="21"/>
    </row>
    <row r="91" spans="1:32">
      <c r="A91" s="36"/>
      <c r="B91" s="62" t="s">
        <v>116</v>
      </c>
      <c r="C91" s="37" t="str">
        <f>IF(A91="","",VLOOKUP($A$85,IF(LEN(A91)=2,U15BB,U15BA),VLOOKUP(LEFT(A91,1),club,6,FALSE),FALSE))</f>
        <v/>
      </c>
      <c r="D91" s="37" t="str">
        <f>IF(A91="","",VLOOKUP(LEFT(A91,1),club,2,FALSE))</f>
        <v/>
      </c>
      <c r="E91" s="93"/>
      <c r="F91" s="37">
        <f>Decsheets!$U$10</f>
        <v>6.0</v>
      </c>
      <c r="G91" s="29"/>
      <c r="I91" s="39"/>
      <c r="J91" s="35" t="str">
        <f>IF($A91="","",IF(LEFT($A91,1)=J$13,$F91,""))</f>
        <v/>
      </c>
      <c r="K91" s="35" t="str">
        <f>IF($A91="","",IF(LEFT($A91,1)=K$13,$F91,""))</f>
        <v/>
      </c>
      <c r="L91" s="35" t="str">
        <f>IF($A91="","",IF(LEFT($A91,1)=L$13,$F91,""))</f>
        <v/>
      </c>
      <c r="M91" s="35" t="str">
        <f>IF($A91="","",IF(LEFT($A91,1)=M$13,$F91,""))</f>
        <v/>
      </c>
      <c r="N91" s="35" t="str">
        <f>IF($A91="","",IF(LEFT($A91,1)=N$13,$F91,""))</f>
        <v/>
      </c>
      <c r="O91" s="35" t="str">
        <f>IF($A91="","",IF(LEFT($A91,1)=O$13,$F91,""))</f>
        <v/>
      </c>
      <c r="P91" s="35" t="str">
        <f>IF($A91="","",IF(LEFT($A91,1)=P$13,$F91,""))</f>
        <v/>
      </c>
      <c r="Q91" s="35" t="str">
        <f>IF($A91="","",IF(LEFT($A91,1)=Q$13,$F91,""))</f>
        <v/>
      </c>
      <c r="R91" s="35"/>
      <c r="S91" s="29"/>
      <c r="T91" s="21" t="s">
        <v>274</v>
      </c>
      <c r="U91" s="21" t="s">
        <v>204</v>
      </c>
      <c r="V91" s="124" t="s">
        <v>226</v>
      </c>
      <c r="W91" s="21" t="s">
        <v>10</v>
      </c>
      <c r="Y91" s="124"/>
      <c r="Z91" s="29"/>
      <c r="AA91" s="29"/>
      <c r="AB91" s="29"/>
      <c r="AC91" s="124"/>
      <c r="AD91" s="21"/>
      <c r="AE91" s="21"/>
      <c r="AF91" s="21"/>
    </row>
    <row r="92" spans="1:32">
      <c r="A92" s="36"/>
      <c r="B92" s="62" t="s">
        <v>117</v>
      </c>
      <c r="C92" s="37" t="str">
        <f>IF(A92="","",VLOOKUP($A$85,IF(LEN(A92)=2,U15BB,U15BA),VLOOKUP(LEFT(A92,1),club,6,FALSE),FALSE))</f>
        <v/>
      </c>
      <c r="D92" s="37" t="str">
        <f>IF(A92="","",VLOOKUP(LEFT(A92,1),club,2,FALSE))</f>
        <v/>
      </c>
      <c r="E92" s="93"/>
      <c r="F92" s="37">
        <f>Decsheets!$U$11</f>
        <v>4.0</v>
      </c>
      <c r="G92" s="29"/>
      <c r="I92" s="39"/>
      <c r="J92" s="35" t="str">
        <f>IF($A92="","",IF(LEFT($A92,1)=J$13,$F92,""))</f>
        <v/>
      </c>
      <c r="K92" s="35" t="str">
        <f>IF($A92="","",IF(LEFT($A92,1)=K$13,$F92,""))</f>
        <v/>
      </c>
      <c r="L92" s="35" t="str">
        <f>IF($A92="","",IF(LEFT($A92,1)=L$13,$F92,""))</f>
        <v/>
      </c>
      <c r="M92" s="35" t="str">
        <f>IF($A92="","",IF(LEFT($A92,1)=M$13,$F92,""))</f>
        <v/>
      </c>
      <c r="N92" s="35" t="str">
        <f>IF($A92="","",IF(LEFT($A92,1)=N$13,$F92,""))</f>
        <v/>
      </c>
      <c r="O92" s="35" t="str">
        <f>IF($A92="","",IF(LEFT($A92,1)=O$13,$F92,""))</f>
        <v/>
      </c>
      <c r="P92" s="35" t="str">
        <f>IF($A92="","",IF(LEFT($A92,1)=P$13,$F92,""))</f>
        <v/>
      </c>
      <c r="Q92" s="35" t="str">
        <f>IF($A92="","",IF(LEFT($A92,1)=Q$13,$F92,""))</f>
        <v/>
      </c>
      <c r="R92" s="35"/>
      <c r="S92" s="29"/>
      <c r="T92" s="21" t="s">
        <v>274</v>
      </c>
      <c r="U92" s="21" t="s">
        <v>204</v>
      </c>
      <c r="V92" s="124" t="s">
        <v>226</v>
      </c>
      <c r="W92" s="21" t="s">
        <v>10</v>
      </c>
      <c r="Y92" s="124"/>
      <c r="Z92" s="29"/>
      <c r="AA92" s="29"/>
      <c r="AB92" s="29"/>
      <c r="AC92" s="124"/>
      <c r="AD92" s="21"/>
      <c r="AE92" s="21"/>
      <c r="AF92" s="21"/>
    </row>
    <row r="93" spans="1:32">
      <c r="A93" s="36"/>
      <c r="B93" s="62" t="s">
        <v>118</v>
      </c>
      <c r="C93" s="37" t="str">
        <f>IF(A93="","",VLOOKUP($A$85,IF(LEN(A93)=2,U15BB,U15BA),VLOOKUP(LEFT(A93,1),club,6,FALSE),FALSE))</f>
        <v/>
      </c>
      <c r="D93" s="37" t="str">
        <f>IF(A93="","",VLOOKUP(LEFT(A93,1),club,2,FALSE))</f>
        <v/>
      </c>
      <c r="E93" s="93"/>
      <c r="F93" s="37">
        <f>Decsheets!$U$12</f>
        <v>2.0</v>
      </c>
      <c r="G93" s="29"/>
      <c r="I93" s="39"/>
      <c r="J93" s="35" t="str">
        <f>IF($A93="","",IF(LEFT($A93,1)=J$13,$F93,""))</f>
        <v/>
      </c>
      <c r="K93" s="35" t="str">
        <f>IF($A93="","",IF(LEFT($A93,1)=K$13,$F93,""))</f>
        <v/>
      </c>
      <c r="L93" s="35" t="str">
        <f>IF($A93="","",IF(LEFT($A93,1)=L$13,$F93,""))</f>
        <v/>
      </c>
      <c r="M93" s="35" t="str">
        <f>IF($A93="","",IF(LEFT($A93,1)=M$13,$F93,""))</f>
        <v/>
      </c>
      <c r="N93" s="35" t="str">
        <f>IF($A93="","",IF(LEFT($A93,1)=N$13,$F93,""))</f>
        <v/>
      </c>
      <c r="O93" s="35" t="str">
        <f>IF($A93="","",IF(LEFT($A93,1)=O$13,$F93,""))</f>
        <v/>
      </c>
      <c r="P93" s="35" t="str">
        <f>IF($A93="","",IF(LEFT($A93,1)=P$13,$F93,""))</f>
        <v/>
      </c>
      <c r="Q93" s="35" t="str">
        <f>IF($A93="","",IF(LEFT($A93,1)=Q$13,$F93,""))</f>
        <v/>
      </c>
      <c r="R93" s="35">
        <f>SUM(Decsheets!$U$5:$U$12)-(SUM(J86:Q93))</f>
        <v>30.0</v>
      </c>
      <c r="S93" s="29"/>
      <c r="T93" s="21" t="s">
        <v>274</v>
      </c>
      <c r="U93" s="21" t="s">
        <v>204</v>
      </c>
      <c r="V93" s="124" t="s">
        <v>226</v>
      </c>
      <c r="W93" s="21" t="s">
        <v>10</v>
      </c>
      <c r="Y93" s="124"/>
      <c r="Z93" s="29"/>
      <c r="AA93" s="29"/>
      <c r="AB93" s="29"/>
      <c r="AC93" s="124"/>
      <c r="AD93" s="21"/>
      <c r="AE93" s="21"/>
      <c r="AF93" s="21"/>
    </row>
    <row r="94" spans="1:32" s="21" customFormat="1">
      <c r="A94" s="32" t="s">
        <v>226</v>
      </c>
      <c r="B94" s="61"/>
      <c r="C94" s="40" t="s">
        <v>344</v>
      </c>
      <c r="D94" s="39"/>
      <c r="E94" s="115" t="s">
        <v>145</v>
      </c>
      <c r="F94" s="39"/>
      <c r="G94" s="29"/>
      <c r="H94" s="21"/>
      <c r="I94" s="29"/>
      <c r="J94" s="35"/>
      <c r="K94" s="35"/>
      <c r="L94" s="35"/>
      <c r="M94" s="35"/>
      <c r="N94" s="35"/>
      <c r="O94" s="35"/>
      <c r="P94" s="35"/>
      <c r="Q94" s="35"/>
      <c r="R94" s="35"/>
      <c r="S94" s="29" t="s">
        <v>231</v>
      </c>
      <c r="V94" s="117"/>
      <c r="Y94" s="124"/>
      <c r="Z94" s="29"/>
      <c r="AA94" s="29"/>
      <c r="AB94" s="29"/>
      <c r="AC94" s="124"/>
    </row>
    <row r="95" spans="1:32">
      <c r="A95" s="36" t="s">
        <v>139</v>
      </c>
      <c r="B95" s="62">
        <v>1.0</v>
      </c>
      <c r="C95" s="37" t="str">
        <f>IF(A95="","",VLOOKUP($A$94,IF(LEN(A95)=2,U15BB,U15BA),VLOOKUP(LEFT(A95,1),club,6,FALSE),FALSE))</f>
        <v>Kirk Lebdiri</v>
      </c>
      <c r="D95" s="37" t="str">
        <f>IF(A95="","",VLOOKUP(LEFT(A95,1),club,2,FALSE))</f>
        <v>Ealing S&amp;M</v>
      </c>
      <c r="E95" s="93">
        <v>1.35</v>
      </c>
      <c r="F95" s="37">
        <f>Decsheets!$V$5</f>
        <v>8.0</v>
      </c>
      <c r="G95" s="29"/>
      <c r="I95" s="39"/>
      <c r="J95" s="35">
        <f>IF($A95="","",IF(LEFT($A95,1)=J$13,$F95,""))</f>
        <v>8.0</v>
      </c>
      <c r="K95" s="35" t="str">
        <f>IF($A95="","",IF(LEFT($A95,1)=K$13,$F95,""))</f>
        <v/>
      </c>
      <c r="L95" s="35" t="str">
        <f>IF($A95="","",IF(LEFT($A95,1)=L$13,$F95,""))</f>
        <v/>
      </c>
      <c r="M95" s="35" t="str">
        <f>IF($A95="","",IF(LEFT($A95,1)=M$13,$F95,""))</f>
        <v/>
      </c>
      <c r="N95" s="35" t="str">
        <f>IF($A95="","",IF(LEFT($A95,1)=N$13,$F95,""))</f>
        <v/>
      </c>
      <c r="O95" s="35" t="str">
        <f>IF($A95="","",IF(LEFT($A95,1)=O$13,$F95,""))</f>
        <v/>
      </c>
      <c r="P95" s="35" t="str">
        <f>IF($A95="","",IF(LEFT($A95,1)=P$13,$F95,""))</f>
        <v/>
      </c>
      <c r="Q95" s="35" t="str">
        <f>IF($A95="","",IF(LEFT($A95,1)=Q$13,$F95,""))</f>
        <v/>
      </c>
      <c r="R95" s="35"/>
      <c r="S95" s="29"/>
      <c r="T95" s="21" t="s">
        <v>274</v>
      </c>
      <c r="U95" s="21" t="s">
        <v>204</v>
      </c>
      <c r="V95" s="124" t="s">
        <v>226</v>
      </c>
      <c r="W95" s="21" t="s">
        <v>15</v>
      </c>
      <c r="Y95" s="124"/>
      <c r="Z95" s="29"/>
      <c r="AA95" s="29"/>
      <c r="AB95" s="29"/>
      <c r="AC95" s="124"/>
      <c r="AD95" s="21"/>
      <c r="AE95" s="21"/>
      <c r="AF95" s="21"/>
    </row>
    <row r="96" spans="1:32">
      <c r="A96" s="36"/>
      <c r="B96" s="62">
        <v>2.0</v>
      </c>
      <c r="C96" s="37" t="str">
        <f>IF(A96="","",VLOOKUP($A$94,IF(LEN(A96)=2,U15BB,U15BA),VLOOKUP(LEFT(A96,1),club,6,FALSE),FALSE))</f>
        <v/>
      </c>
      <c r="D96" s="37" t="str">
        <f>IF(A96="","",VLOOKUP(LEFT(A96,1),club,2,FALSE))</f>
        <v/>
      </c>
      <c r="E96" s="93"/>
      <c r="F96" s="37">
        <f>Decsheets!$V$6</f>
        <v>7.0</v>
      </c>
      <c r="G96" s="29"/>
      <c r="I96" s="125" t="s">
        <v>20</v>
      </c>
      <c r="J96" s="35" t="str">
        <f>IF($A96="","",IF(LEFT($A96,1)=J$13,$F96,""))</f>
        <v/>
      </c>
      <c r="K96" s="35" t="str">
        <f>IF($A96="","",IF(LEFT($A96,1)=K$13,$F96,""))</f>
        <v/>
      </c>
      <c r="L96" s="35" t="str">
        <f>IF($A96="","",IF(LEFT($A96,1)=L$13,$F96,""))</f>
        <v/>
      </c>
      <c r="M96" s="35" t="str">
        <f>IF($A96="","",IF(LEFT($A96,1)=M$13,$F96,""))</f>
        <v/>
      </c>
      <c r="N96" s="35" t="str">
        <f>IF($A96="","",IF(LEFT($A96,1)=N$13,$F96,""))</f>
        <v/>
      </c>
      <c r="O96" s="35" t="str">
        <f>IF($A96="","",IF(LEFT($A96,1)=O$13,$F96,""))</f>
        <v/>
      </c>
      <c r="P96" s="35" t="str">
        <f>IF($A96="","",IF(LEFT($A96,1)=P$13,$F96,""))</f>
        <v/>
      </c>
      <c r="Q96" s="35" t="str">
        <f>IF($A96="","",IF(LEFT($A96,1)=Q$13,$F96,""))</f>
        <v/>
      </c>
      <c r="R96" s="35"/>
      <c r="S96" s="29"/>
      <c r="T96" s="21" t="s">
        <v>274</v>
      </c>
      <c r="U96" s="21" t="s">
        <v>204</v>
      </c>
      <c r="V96" s="124" t="s">
        <v>226</v>
      </c>
      <c r="W96" s="21" t="s">
        <v>15</v>
      </c>
      <c r="Y96" s="124"/>
      <c r="Z96" s="29"/>
      <c r="AA96" s="29"/>
      <c r="AB96" s="29"/>
      <c r="AC96" s="124"/>
      <c r="AD96" s="21"/>
      <c r="AE96" s="21"/>
      <c r="AF96" s="21"/>
    </row>
    <row r="97" spans="1:32">
      <c r="A97" s="36"/>
      <c r="B97" s="62">
        <v>3.0</v>
      </c>
      <c r="C97" s="37" t="str">
        <f>IF(A97="","",VLOOKUP($A$94,IF(LEN(A97)=2,U15BB,U15BA),VLOOKUP(LEFT(A97,1),club,6,FALSE),FALSE))</f>
        <v/>
      </c>
      <c r="D97" s="37" t="str">
        <f>IF(A97="","",VLOOKUP(LEFT(A97,1),club,2,FALSE))</f>
        <v/>
      </c>
      <c r="E97" s="93"/>
      <c r="F97" s="37">
        <f>Decsheets!$V$7</f>
        <v>6.0</v>
      </c>
      <c r="G97" s="29"/>
      <c r="I97" s="125" t="s">
        <v>10</v>
      </c>
      <c r="J97" s="35" t="str">
        <f>IF($A97="","",IF(LEFT($A97,1)=J$13,$F97,""))</f>
        <v/>
      </c>
      <c r="K97" s="35" t="str">
        <f>IF($A97="","",IF(LEFT($A97,1)=K$13,$F97,""))</f>
        <v/>
      </c>
      <c r="L97" s="35" t="str">
        <f>IF($A97="","",IF(LEFT($A97,1)=L$13,$F97,""))</f>
        <v/>
      </c>
      <c r="M97" s="35" t="str">
        <f>IF($A97="","",IF(LEFT($A97,1)=M$13,$F97,""))</f>
        <v/>
      </c>
      <c r="N97" s="35" t="str">
        <f>IF($A97="","",IF(LEFT($A97,1)=N$13,$F97,""))</f>
        <v/>
      </c>
      <c r="O97" s="35" t="str">
        <f>IF($A97="","",IF(LEFT($A97,1)=O$13,$F97,""))</f>
        <v/>
      </c>
      <c r="P97" s="35" t="str">
        <f>IF($A97="","",IF(LEFT($A97,1)=P$13,$F97,""))</f>
        <v/>
      </c>
      <c r="Q97" s="35" t="str">
        <f>IF($A97="","",IF(LEFT($A97,1)=Q$13,$F97,""))</f>
        <v/>
      </c>
      <c r="R97" s="35"/>
      <c r="S97" s="29"/>
      <c r="T97" s="21" t="s">
        <v>274</v>
      </c>
      <c r="U97" s="21" t="s">
        <v>204</v>
      </c>
      <c r="V97" s="124" t="s">
        <v>226</v>
      </c>
      <c r="W97" s="21" t="s">
        <v>15</v>
      </c>
      <c r="Y97" s="124"/>
      <c r="Z97" s="29"/>
      <c r="AA97" s="29"/>
      <c r="AB97" s="29"/>
      <c r="AC97" s="124"/>
      <c r="AD97" s="21"/>
      <c r="AE97" s="21"/>
      <c r="AF97" s="21"/>
    </row>
    <row r="98" spans="1:32">
      <c r="A98" s="36"/>
      <c r="B98" s="62" t="s">
        <v>114</v>
      </c>
      <c r="C98" s="37" t="str">
        <f>IF(A98="","",VLOOKUP($A$94,IF(LEN(A98)=2,U15BB,U15BA),VLOOKUP(LEFT(A98,1),club,6,FALSE),FALSE))</f>
        <v/>
      </c>
      <c r="D98" s="37" t="str">
        <f>IF(A98="","",VLOOKUP(LEFT(A98,1),club,2,FALSE))</f>
        <v/>
      </c>
      <c r="E98" s="93"/>
      <c r="F98" s="37">
        <f>Decsheets!$V$8</f>
        <v>5.0</v>
      </c>
      <c r="G98" s="29"/>
      <c r="I98" s="125" t="s">
        <v>229</v>
      </c>
      <c r="J98" s="35" t="str">
        <f>IF($A98="","",IF(LEFT($A98,1)=J$13,$F98,""))</f>
        <v/>
      </c>
      <c r="K98" s="35" t="str">
        <f>IF($A98="","",IF(LEFT($A98,1)=K$13,$F98,""))</f>
        <v/>
      </c>
      <c r="L98" s="35" t="str">
        <f>IF($A98="","",IF(LEFT($A98,1)=L$13,$F98,""))</f>
        <v/>
      </c>
      <c r="M98" s="35" t="str">
        <f>IF($A98="","",IF(LEFT($A98,1)=M$13,$F98,""))</f>
        <v/>
      </c>
      <c r="N98" s="35" t="str">
        <f>IF($A98="","",IF(LEFT($A98,1)=N$13,$F98,""))</f>
        <v/>
      </c>
      <c r="O98" s="35" t="str">
        <f>IF($A98="","",IF(LEFT($A98,1)=O$13,$F98,""))</f>
        <v/>
      </c>
      <c r="P98" s="35" t="str">
        <f>IF($A98="","",IF(LEFT($A98,1)=P$13,$F98,""))</f>
        <v/>
      </c>
      <c r="Q98" s="35" t="str">
        <f>IF($A98="","",IF(LEFT($A98,1)=Q$13,$F98,""))</f>
        <v/>
      </c>
      <c r="R98" s="35"/>
      <c r="S98" s="29"/>
      <c r="T98" s="21" t="s">
        <v>274</v>
      </c>
      <c r="U98" s="21" t="s">
        <v>204</v>
      </c>
      <c r="V98" s="124" t="s">
        <v>226</v>
      </c>
      <c r="W98" s="21" t="s">
        <v>15</v>
      </c>
      <c r="Y98" s="124"/>
      <c r="Z98" s="29"/>
      <c r="AA98" s="29"/>
      <c r="AB98" s="29"/>
      <c r="AC98" s="124"/>
      <c r="AD98" s="21"/>
      <c r="AE98" s="21"/>
      <c r="AF98" s="21"/>
    </row>
    <row r="99" spans="1:32">
      <c r="A99" s="36"/>
      <c r="B99" s="62" t="s">
        <v>115</v>
      </c>
      <c r="C99" s="37" t="str">
        <f>IF(A99="","",VLOOKUP($A$94,IF(LEN(A99)=2,U15BB,U15BA),VLOOKUP(LEFT(A99,1),club,6,FALSE),FALSE))</f>
        <v/>
      </c>
      <c r="D99" s="37" t="str">
        <f>IF(A99="","",VLOOKUP(LEFT(A99,1),club,2,FALSE))</f>
        <v/>
      </c>
      <c r="E99" s="93"/>
      <c r="F99" s="37">
        <f>Decsheets!$V$9</f>
        <v>4.0</v>
      </c>
      <c r="G99" s="29"/>
      <c r="I99" s="125" t="s">
        <v>28</v>
      </c>
      <c r="J99" s="35" t="str">
        <f>IF($A99="","",IF(LEFT($A99,1)=J$13,$F99,""))</f>
        <v/>
      </c>
      <c r="K99" s="35" t="str">
        <f>IF($A99="","",IF(LEFT($A99,1)=K$13,$F99,""))</f>
        <v/>
      </c>
      <c r="L99" s="35" t="str">
        <f>IF($A99="","",IF(LEFT($A99,1)=L$13,$F99,""))</f>
        <v/>
      </c>
      <c r="M99" s="35" t="str">
        <f>IF($A99="","",IF(LEFT($A99,1)=M$13,$F99,""))</f>
        <v/>
      </c>
      <c r="N99" s="35" t="str">
        <f>IF($A99="","",IF(LEFT($A99,1)=N$13,$F99,""))</f>
        <v/>
      </c>
      <c r="O99" s="35" t="str">
        <f>IF($A99="","",IF(LEFT($A99,1)=O$13,$F99,""))</f>
        <v/>
      </c>
      <c r="P99" s="35" t="str">
        <f>IF($A99="","",IF(LEFT($A99,1)=P$13,$F99,""))</f>
        <v/>
      </c>
      <c r="Q99" s="35" t="str">
        <f>IF($A99="","",IF(LEFT($A99,1)=Q$13,$F99,""))</f>
        <v/>
      </c>
      <c r="R99" s="35"/>
      <c r="S99" s="29"/>
      <c r="T99" s="21" t="s">
        <v>274</v>
      </c>
      <c r="U99" s="21" t="s">
        <v>204</v>
      </c>
      <c r="V99" s="124" t="s">
        <v>226</v>
      </c>
      <c r="W99" s="21" t="s">
        <v>15</v>
      </c>
      <c r="Y99" s="21"/>
      <c r="Z99" s="21"/>
      <c r="AA99" s="21"/>
      <c r="AB99" s="21"/>
      <c r="AC99" s="21"/>
      <c r="AD99" s="21"/>
      <c r="AE99" s="21"/>
      <c r="AF99" s="21"/>
    </row>
    <row r="100" spans="1:32">
      <c r="A100" s="36"/>
      <c r="B100" s="62" t="s">
        <v>116</v>
      </c>
      <c r="C100" s="37" t="str">
        <f>IF(A100="","",VLOOKUP($A$94,IF(LEN(A100)=2,U15BB,U15BA),VLOOKUP(LEFT(A100,1),club,6,FALSE),FALSE))</f>
        <v/>
      </c>
      <c r="D100" s="37" t="str">
        <f>IF(A100="","",VLOOKUP(LEFT(A100,1),club,2,FALSE))</f>
        <v/>
      </c>
      <c r="E100" s="93"/>
      <c r="F100" s="37">
        <f>Decsheets!$V$10</f>
        <v>3.0</v>
      </c>
      <c r="G100" s="29"/>
      <c r="I100" s="39"/>
      <c r="J100" s="35" t="str">
        <f>IF($A100="","",IF(LEFT($A100,1)=J$13,$F100,""))</f>
        <v/>
      </c>
      <c r="K100" s="35" t="str">
        <f>IF($A100="","",IF(LEFT($A100,1)=K$13,$F100,""))</f>
        <v/>
      </c>
      <c r="L100" s="35" t="str">
        <f>IF($A100="","",IF(LEFT($A100,1)=L$13,$F100,""))</f>
        <v/>
      </c>
      <c r="M100" s="35" t="str">
        <f>IF($A100="","",IF(LEFT($A100,1)=M$13,$F100,""))</f>
        <v/>
      </c>
      <c r="N100" s="35" t="str">
        <f>IF($A100="","",IF(LEFT($A100,1)=N$13,$F100,""))</f>
        <v/>
      </c>
      <c r="O100" s="35" t="str">
        <f>IF($A100="","",IF(LEFT($A100,1)=O$13,$F100,""))</f>
        <v/>
      </c>
      <c r="P100" s="35" t="str">
        <f>IF($A100="","",IF(LEFT($A100,1)=P$13,$F100,""))</f>
        <v/>
      </c>
      <c r="Q100" s="35" t="str">
        <f>IF($A100="","",IF(LEFT($A100,1)=Q$13,$F100,""))</f>
        <v/>
      </c>
      <c r="R100" s="35"/>
      <c r="S100" s="29"/>
      <c r="T100" s="21" t="s">
        <v>274</v>
      </c>
      <c r="U100" s="21" t="s">
        <v>204</v>
      </c>
      <c r="V100" s="124" t="s">
        <v>226</v>
      </c>
      <c r="W100" s="21" t="s">
        <v>15</v>
      </c>
      <c r="Y100" s="21"/>
      <c r="Z100" s="21"/>
      <c r="AA100" s="21"/>
      <c r="AB100" s="21"/>
      <c r="AC100" s="21"/>
      <c r="AD100" s="21"/>
      <c r="AE100" s="21"/>
      <c r="AF100" s="21"/>
    </row>
    <row r="101" spans="1:32">
      <c r="A101" s="36"/>
      <c r="B101" s="62" t="s">
        <v>117</v>
      </c>
      <c r="C101" s="37" t="str">
        <f>IF(A101="","",VLOOKUP($A$94,IF(LEN(A101)=2,U15BB,U15BA),VLOOKUP(LEFT(A101,1),club,6,FALSE),FALSE))</f>
        <v/>
      </c>
      <c r="D101" s="37" t="str">
        <f>IF(A101="","",VLOOKUP(LEFT(A101,1),club,2,FALSE))</f>
        <v/>
      </c>
      <c r="E101" s="93"/>
      <c r="F101" s="37">
        <f>Decsheets!$V$11</f>
        <v>2.0</v>
      </c>
      <c r="G101" s="29"/>
      <c r="I101" s="39"/>
      <c r="J101" s="35" t="str">
        <f>IF($A101="","",IF(LEFT($A101,1)=J$13,$F101,""))</f>
        <v/>
      </c>
      <c r="K101" s="35" t="str">
        <f>IF($A101="","",IF(LEFT($A101,1)=K$13,$F101,""))</f>
        <v/>
      </c>
      <c r="L101" s="35" t="str">
        <f>IF($A101="","",IF(LEFT($A101,1)=L$13,$F101,""))</f>
        <v/>
      </c>
      <c r="M101" s="35" t="str">
        <f>IF($A101="","",IF(LEFT($A101,1)=M$13,$F101,""))</f>
        <v/>
      </c>
      <c r="N101" s="35" t="str">
        <f>IF($A101="","",IF(LEFT($A101,1)=N$13,$F101,""))</f>
        <v/>
      </c>
      <c r="O101" s="35" t="str">
        <f>IF($A101="","",IF(LEFT($A101,1)=O$13,$F101,""))</f>
        <v/>
      </c>
      <c r="P101" s="35" t="str">
        <f>IF($A101="","",IF(LEFT($A101,1)=P$13,$F101,""))</f>
        <v/>
      </c>
      <c r="Q101" s="35" t="str">
        <f>IF($A101="","",IF(LEFT($A101,1)=Q$13,$F101,""))</f>
        <v/>
      </c>
      <c r="R101" s="35"/>
      <c r="S101" s="29"/>
      <c r="T101" s="21" t="s">
        <v>274</v>
      </c>
      <c r="U101" s="21" t="s">
        <v>204</v>
      </c>
      <c r="V101" s="124" t="s">
        <v>226</v>
      </c>
      <c r="W101" s="21" t="s">
        <v>15</v>
      </c>
      <c r="Y101" s="21"/>
      <c r="Z101" s="21"/>
      <c r="AA101" s="21"/>
      <c r="AB101" s="21"/>
      <c r="AC101" s="21"/>
      <c r="AD101" s="21"/>
      <c r="AE101" s="21"/>
      <c r="AF101" s="21"/>
    </row>
    <row r="102" spans="1:32">
      <c r="A102" s="36"/>
      <c r="B102" s="62" t="s">
        <v>118</v>
      </c>
      <c r="C102" s="37" t="str">
        <f>IF(A102="","",VLOOKUP($A$94,IF(LEN(A102)=2,U15BB,U15BA),VLOOKUP(LEFT(A102,1),club,6,FALSE),FALSE))</f>
        <v/>
      </c>
      <c r="D102" s="37" t="str">
        <f>IF(A102="","",VLOOKUP(LEFT(A102,1),club,2,FALSE))</f>
        <v/>
      </c>
      <c r="E102" s="93"/>
      <c r="F102" s="37">
        <f>Decsheets!$V$12</f>
        <v>1.0</v>
      </c>
      <c r="G102" s="29"/>
      <c r="I102" s="39"/>
      <c r="J102" s="35" t="str">
        <f>IF($A102="","",IF(LEFT($A102,1)=J$13,$F102,""))</f>
        <v/>
      </c>
      <c r="K102" s="35" t="str">
        <f>IF($A102="","",IF(LEFT($A102,1)=K$13,$F102,""))</f>
        <v/>
      </c>
      <c r="L102" s="35" t="str">
        <f>IF($A102="","",IF(LEFT($A102,1)=L$13,$F102,""))</f>
        <v/>
      </c>
      <c r="M102" s="35" t="str">
        <f>IF($A102="","",IF(LEFT($A102,1)=M$13,$F102,""))</f>
        <v/>
      </c>
      <c r="N102" s="35" t="str">
        <f>IF($A102="","",IF(LEFT($A102,1)=N$13,$F102,""))</f>
        <v/>
      </c>
      <c r="O102" s="35" t="str">
        <f>IF($A102="","",IF(LEFT($A102,1)=O$13,$F102,""))</f>
        <v/>
      </c>
      <c r="P102" s="35" t="str">
        <f>IF($A102="","",IF(LEFT($A102,1)=P$13,$F102,""))</f>
        <v/>
      </c>
      <c r="Q102" s="35" t="str">
        <f>IF($A102="","",IF(LEFT($A102,1)=Q$13,$F102,""))</f>
        <v/>
      </c>
      <c r="R102" s="35">
        <f>SUM(Decsheets!$V$5:$V$12)-(SUM(J95:Q102))</f>
        <v>28.0</v>
      </c>
      <c r="S102" s="29"/>
      <c r="T102" s="21" t="s">
        <v>274</v>
      </c>
      <c r="U102" s="21" t="s">
        <v>204</v>
      </c>
      <c r="V102" s="124" t="s">
        <v>226</v>
      </c>
      <c r="W102" s="21" t="s">
        <v>15</v>
      </c>
      <c r="Y102" s="21"/>
      <c r="Z102" s="21"/>
      <c r="AA102" s="21"/>
      <c r="AB102" s="21"/>
      <c r="AC102" s="21"/>
      <c r="AD102" s="21"/>
      <c r="AE102" s="21"/>
      <c r="AF102" s="21"/>
    </row>
    <row r="103" spans="1:32" s="21" customFormat="1">
      <c r="A103" s="32" t="s">
        <v>160</v>
      </c>
      <c r="B103" s="61"/>
      <c r="C103" s="40" t="s">
        <v>345</v>
      </c>
      <c r="D103" s="39"/>
      <c r="E103" s="115" t="s">
        <v>145</v>
      </c>
      <c r="F103" s="39"/>
      <c r="H103" s="21"/>
      <c r="I103" s="29"/>
      <c r="J103" s="35"/>
      <c r="K103" s="35"/>
      <c r="L103" s="35"/>
      <c r="M103" s="35"/>
      <c r="N103" s="35"/>
      <c r="O103" s="35"/>
      <c r="P103" s="35"/>
      <c r="Q103" s="35"/>
      <c r="R103" s="35"/>
      <c r="S103" s="29" t="s">
        <v>162</v>
      </c>
    </row>
    <row r="104" spans="1:32">
      <c r="A104" s="36" t="s">
        <v>135</v>
      </c>
      <c r="B104" s="62">
        <v>1.0</v>
      </c>
      <c r="C104" s="37" t="str">
        <f>IF(A104="","",VLOOKUP($A$103,IF(LEN(A104)=2,U15BB,U15BA),VLOOKUP(LEFT(A104,1),club,6,FALSE),FALSE))</f>
        <v>Alex Lytrides</v>
      </c>
      <c r="D104" s="37" t="str">
        <f>IF(A104="","",VLOOKUP(LEFT(A104,1),club,2,FALSE))</f>
        <v>Trent Park</v>
      </c>
      <c r="E104" s="93">
        <v>4.45</v>
      </c>
      <c r="F104" s="37">
        <f>Decsheets!$U$5</f>
        <v>16.0</v>
      </c>
      <c r="G104" s="21"/>
      <c r="I104" s="196"/>
      <c r="J104" s="35" t="str">
        <f>IF($A104="","",IF(LEFT($A104,1)=J$13,$F104,""))</f>
        <v/>
      </c>
      <c r="K104" s="35" t="str">
        <f>IF($A104="","",IF(LEFT($A104,1)=K$13,$F104,""))</f>
        <v/>
      </c>
      <c r="L104" s="35" t="str">
        <f>IF($A104="","",IF(LEFT($A104,1)=L$13,$F104,""))</f>
        <v/>
      </c>
      <c r="M104" s="35" t="str">
        <f>IF($A104="","",IF(LEFT($A104,1)=M$13,$F104,""))</f>
        <v/>
      </c>
      <c r="N104" s="35" t="str">
        <f>IF($A104="","",IF(LEFT($A104,1)=N$13,$F104,""))</f>
        <v/>
      </c>
      <c r="O104" s="35">
        <f>IF($A104="","",IF(LEFT($A104,1)=O$13,$F104,""))</f>
        <v>16.0</v>
      </c>
      <c r="P104" s="35" t="str">
        <f>IF($A104="","",IF(LEFT($A104,1)=P$13,$F104,""))</f>
        <v/>
      </c>
      <c r="Q104" s="35" t="str">
        <f>IF($A104="","",IF(LEFT($A104,1)=Q$13,$F104,""))</f>
        <v/>
      </c>
      <c r="R104" s="35"/>
      <c r="S104" s="29"/>
      <c r="T104" s="21" t="s">
        <v>274</v>
      </c>
      <c r="U104" s="21" t="s">
        <v>204</v>
      </c>
      <c r="V104" s="124" t="s">
        <v>160</v>
      </c>
      <c r="W104" s="21" t="s">
        <v>10</v>
      </c>
      <c r="X104" s="127" t="str">
        <f>IF(I104="","",I104)</f>
        <v/>
      </c>
      <c r="Y104" s="21"/>
      <c r="Z104" s="21"/>
      <c r="AA104" s="21"/>
      <c r="AB104" s="21"/>
      <c r="AC104" s="21"/>
      <c r="AD104" s="21"/>
      <c r="AE104" s="21"/>
      <c r="AF104" s="21"/>
    </row>
    <row r="105" spans="1:32">
      <c r="A105" s="36" t="s">
        <v>131</v>
      </c>
      <c r="B105" s="62">
        <v>2.0</v>
      </c>
      <c r="C105" s="259" t="s">
        <v>793</v>
      </c>
      <c r="D105" s="37" t="str">
        <f>IF(A105="","",VLOOKUP(LEFT(A105,1),club,2,FALSE))</f>
        <v>Highgate</v>
      </c>
      <c r="E105" s="93">
        <v>4.42</v>
      </c>
      <c r="F105" s="37">
        <f>Decsheets!$U$6</f>
        <v>14.0</v>
      </c>
      <c r="G105" s="21"/>
      <c r="I105" s="196"/>
      <c r="J105" s="35" t="str">
        <f>IF($A105="","",IF(LEFT($A105,1)=J$13,$F105,""))</f>
        <v/>
      </c>
      <c r="K105" s="35" t="str">
        <f>IF($A105="","",IF(LEFT($A105,1)=K$13,$F105,""))</f>
        <v/>
      </c>
      <c r="L105" s="35">
        <f>IF($A105="","",IF(LEFT($A105,1)=L$13,$F105,""))</f>
        <v>14.0</v>
      </c>
      <c r="M105" s="35" t="str">
        <f>IF($A105="","",IF(LEFT($A105,1)=M$13,$F105,""))</f>
        <v/>
      </c>
      <c r="N105" s="35" t="str">
        <f>IF($A105="","",IF(LEFT($A105,1)=N$13,$F105,""))</f>
        <v/>
      </c>
      <c r="O105" s="35" t="str">
        <f>IF($A105="","",IF(LEFT($A105,1)=O$13,$F105,""))</f>
        <v/>
      </c>
      <c r="P105" s="35" t="str">
        <f>IF($A105="","",IF(LEFT($A105,1)=P$13,$F105,""))</f>
        <v/>
      </c>
      <c r="Q105" s="35" t="str">
        <f>IF($A105="","",IF(LEFT($A105,1)=Q$13,$F105,""))</f>
        <v/>
      </c>
      <c r="R105" s="35"/>
      <c r="S105" s="29"/>
      <c r="T105" s="21" t="s">
        <v>274</v>
      </c>
      <c r="U105" s="21" t="s">
        <v>204</v>
      </c>
      <c r="V105" s="124" t="s">
        <v>160</v>
      </c>
      <c r="W105" s="21" t="s">
        <v>10</v>
      </c>
      <c r="X105" s="127" t="str">
        <f>IF(I105="","",I105)</f>
        <v/>
      </c>
      <c r="Y105" s="21"/>
      <c r="Z105" s="21"/>
      <c r="AA105" s="21"/>
      <c r="AB105" s="21"/>
      <c r="AC105" s="21"/>
      <c r="AD105" s="21"/>
      <c r="AE105" s="21"/>
      <c r="AF105" s="21"/>
    </row>
    <row r="106" spans="1:32">
      <c r="A106" s="36" t="s">
        <v>132</v>
      </c>
      <c r="B106" s="62">
        <v>3.0</v>
      </c>
      <c r="C106" s="37" t="str">
        <f>IF(A106="","",VLOOKUP($A$103,IF(LEN(A106)=2,U15BB,U15BA),VLOOKUP(LEFT(A106,1),club,6,FALSE),FALSE))</f>
        <v>Josh Bindon-Goss</v>
      </c>
      <c r="D106" s="37" t="str">
        <f>IF(A106="","",VLOOKUP(LEFT(A106,1),club,2,FALSE))</f>
        <v>Barnet</v>
      </c>
      <c r="E106" s="93">
        <v>4.2</v>
      </c>
      <c r="F106" s="37">
        <f>Decsheets!$U$7</f>
        <v>12.0</v>
      </c>
      <c r="G106" s="21"/>
      <c r="I106" s="196"/>
      <c r="J106" s="35" t="str">
        <f>IF($A106="","",IF(LEFT($A106,1)=J$13,$F106,""))</f>
        <v/>
      </c>
      <c r="K106" s="35" t="str">
        <f>IF($A106="","",IF(LEFT($A106,1)=K$13,$F106,""))</f>
        <v/>
      </c>
      <c r="L106" s="35" t="str">
        <f>IF($A106="","",IF(LEFT($A106,1)=L$13,$F106,""))</f>
        <v/>
      </c>
      <c r="M106" s="35" t="str">
        <f>IF($A106="","",IF(LEFT($A106,1)=M$13,$F106,""))</f>
        <v/>
      </c>
      <c r="N106" s="35" t="str">
        <f>IF($A106="","",IF(LEFT($A106,1)=N$13,$F106,""))</f>
        <v/>
      </c>
      <c r="O106" s="35" t="str">
        <f>IF($A106="","",IF(LEFT($A106,1)=O$13,$F106,""))</f>
        <v/>
      </c>
      <c r="P106" s="35">
        <f>IF($A106="","",IF(LEFT($A106,1)=P$13,$F106,""))</f>
        <v>12.0</v>
      </c>
      <c r="Q106" s="35" t="str">
        <f>IF($A106="","",IF(LEFT($A106,1)=Q$13,$F106,""))</f>
        <v/>
      </c>
      <c r="R106" s="35"/>
      <c r="S106" s="29"/>
      <c r="T106" s="21" t="s">
        <v>274</v>
      </c>
      <c r="U106" s="21" t="s">
        <v>204</v>
      </c>
      <c r="V106" s="124" t="s">
        <v>160</v>
      </c>
      <c r="W106" s="21" t="s">
        <v>10</v>
      </c>
      <c r="X106" s="127" t="str">
        <f>IF(I106="","",I106)</f>
        <v/>
      </c>
      <c r="Y106" s="21"/>
      <c r="Z106" s="21"/>
      <c r="AA106" s="21"/>
      <c r="AB106" s="21"/>
      <c r="AC106" s="21"/>
      <c r="AD106" s="21"/>
      <c r="AE106" s="21"/>
      <c r="AF106" s="21"/>
    </row>
    <row r="107" spans="1:32">
      <c r="A107" s="36" t="s">
        <v>134</v>
      </c>
      <c r="B107" s="62" t="s">
        <v>114</v>
      </c>
      <c r="C107" s="37" t="str">
        <f>IF(A107="","",VLOOKUP($A$103,IF(LEN(A107)=2,U15BB,U15BA),VLOOKUP(LEFT(A107,1),club,6,FALSE),FALSE))</f>
        <v>Mikey Kouwiloyan</v>
      </c>
      <c r="D107" s="37" t="str">
        <f>IF(A107="","",VLOOKUP(LEFT(A107,1),club,2,FALSE))</f>
        <v>Ealing S&amp;M</v>
      </c>
      <c r="E107" s="93">
        <v>3.8</v>
      </c>
      <c r="F107" s="37">
        <f>Decsheets!$U$8</f>
        <v>10.0</v>
      </c>
      <c r="G107" s="21"/>
      <c r="I107" s="196"/>
      <c r="J107" s="35">
        <f>IF($A107="","",IF(LEFT($A107,1)=J$13,$F107,""))</f>
        <v>10.0</v>
      </c>
      <c r="K107" s="35" t="str">
        <f>IF($A107="","",IF(LEFT($A107,1)=K$13,$F107,""))</f>
        <v/>
      </c>
      <c r="L107" s="35" t="str">
        <f>IF($A107="","",IF(LEFT($A107,1)=L$13,$F107,""))</f>
        <v/>
      </c>
      <c r="M107" s="35" t="str">
        <f>IF($A107="","",IF(LEFT($A107,1)=M$13,$F107,""))</f>
        <v/>
      </c>
      <c r="N107" s="35" t="str">
        <f>IF($A107="","",IF(LEFT($A107,1)=N$13,$F107,""))</f>
        <v/>
      </c>
      <c r="O107" s="35" t="str">
        <f>IF($A107="","",IF(LEFT($A107,1)=O$13,$F107,""))</f>
        <v/>
      </c>
      <c r="P107" s="35" t="str">
        <f>IF($A107="","",IF(LEFT($A107,1)=P$13,$F107,""))</f>
        <v/>
      </c>
      <c r="Q107" s="35" t="str">
        <f>IF($A107="","",IF(LEFT($A107,1)=Q$13,$F107,""))</f>
        <v/>
      </c>
      <c r="R107" s="35"/>
      <c r="S107" s="29"/>
      <c r="T107" s="21" t="s">
        <v>274</v>
      </c>
      <c r="U107" s="21" t="s">
        <v>204</v>
      </c>
      <c r="V107" s="124" t="s">
        <v>160</v>
      </c>
      <c r="W107" s="21" t="s">
        <v>10</v>
      </c>
      <c r="X107" s="127" t="str">
        <f>IF(I107="","",I107)</f>
        <v/>
      </c>
      <c r="Y107" s="21"/>
      <c r="Z107" s="21"/>
      <c r="AA107" s="21"/>
      <c r="AB107" s="21"/>
      <c r="AC107" s="21"/>
      <c r="AD107" s="21"/>
      <c r="AE107" s="21"/>
      <c r="AF107" s="21"/>
    </row>
    <row r="108" spans="1:32">
      <c r="A108" s="36"/>
      <c r="B108" s="62" t="s">
        <v>115</v>
      </c>
      <c r="C108" s="37" t="str">
        <f>IF(A108="","",VLOOKUP($A$103,IF(LEN(A108)=2,U15BB,U15BA),VLOOKUP(LEFT(A108,1),club,6,FALSE),FALSE))</f>
        <v/>
      </c>
      <c r="D108" s="37" t="str">
        <f>IF(A108="","",VLOOKUP(LEFT(A108,1),club,2,FALSE))</f>
        <v/>
      </c>
      <c r="E108" s="93"/>
      <c r="F108" s="37">
        <f>Decsheets!$U$9</f>
        <v>8.0</v>
      </c>
      <c r="G108" s="21"/>
      <c r="I108" s="196"/>
      <c r="J108" s="35" t="str">
        <f>IF($A108="","",IF(LEFT($A108,1)=J$13,$F108,""))</f>
        <v/>
      </c>
      <c r="K108" s="35" t="str">
        <f>IF($A108="","",IF(LEFT($A108,1)=K$13,$F108,""))</f>
        <v/>
      </c>
      <c r="L108" s="35" t="str">
        <f>IF($A108="","",IF(LEFT($A108,1)=L$13,$F108,""))</f>
        <v/>
      </c>
      <c r="M108" s="35" t="str">
        <f>IF($A108="","",IF(LEFT($A108,1)=M$13,$F108,""))</f>
        <v/>
      </c>
      <c r="N108" s="35" t="str">
        <f>IF($A108="","",IF(LEFT($A108,1)=N$13,$F108,""))</f>
        <v/>
      </c>
      <c r="O108" s="35" t="str">
        <f>IF($A108="","",IF(LEFT($A108,1)=O$13,$F108,""))</f>
        <v/>
      </c>
      <c r="P108" s="35" t="str">
        <f>IF($A108="","",IF(LEFT($A108,1)=P$13,$F108,""))</f>
        <v/>
      </c>
      <c r="Q108" s="35" t="str">
        <f>IF($A108="","",IF(LEFT($A108,1)=Q$13,$F108,""))</f>
        <v/>
      </c>
      <c r="R108" s="35"/>
      <c r="S108" s="29"/>
      <c r="T108" s="21" t="s">
        <v>274</v>
      </c>
      <c r="U108" s="21" t="s">
        <v>204</v>
      </c>
      <c r="V108" s="124" t="s">
        <v>160</v>
      </c>
      <c r="W108" s="21" t="s">
        <v>10</v>
      </c>
      <c r="X108" s="127" t="str">
        <f>IF(I108="","",I108)</f>
        <v/>
      </c>
      <c r="Y108" s="21"/>
      <c r="Z108" s="21"/>
      <c r="AA108" s="21"/>
      <c r="AB108" s="21"/>
      <c r="AC108" s="21"/>
      <c r="AD108" s="21"/>
      <c r="AE108" s="21"/>
      <c r="AF108" s="21"/>
    </row>
    <row r="109" spans="1:32">
      <c r="A109" s="36"/>
      <c r="B109" s="62" t="s">
        <v>116</v>
      </c>
      <c r="C109" s="37" t="str">
        <f>IF(A109="","",VLOOKUP($A$103,IF(LEN(A109)=2,U15BB,U15BA),VLOOKUP(LEFT(A109,1),club,6,FALSE),FALSE))</f>
        <v/>
      </c>
      <c r="D109" s="37" t="str">
        <f>IF(A109="","",VLOOKUP(LEFT(A109,1),club,2,FALSE))</f>
        <v/>
      </c>
      <c r="E109" s="93"/>
      <c r="F109" s="37">
        <f>Decsheets!$U$10</f>
        <v>6.0</v>
      </c>
      <c r="G109" s="21"/>
      <c r="I109" s="196"/>
      <c r="J109" s="35" t="str">
        <f>IF($A109="","",IF(LEFT($A109,1)=J$13,$F109,""))</f>
        <v/>
      </c>
      <c r="K109" s="35" t="str">
        <f>IF($A109="","",IF(LEFT($A109,1)=K$13,$F109,""))</f>
        <v/>
      </c>
      <c r="L109" s="35" t="str">
        <f>IF($A109="","",IF(LEFT($A109,1)=L$13,$F109,""))</f>
        <v/>
      </c>
      <c r="M109" s="35" t="str">
        <f>IF($A109="","",IF(LEFT($A109,1)=M$13,$F109,""))</f>
        <v/>
      </c>
      <c r="N109" s="35" t="str">
        <f>IF($A109="","",IF(LEFT($A109,1)=N$13,$F109,""))</f>
        <v/>
      </c>
      <c r="O109" s="35" t="str">
        <f>IF($A109="","",IF(LEFT($A109,1)=O$13,$F109,""))</f>
        <v/>
      </c>
      <c r="P109" s="35" t="str">
        <f>IF($A109="","",IF(LEFT($A109,1)=P$13,$F109,""))</f>
        <v/>
      </c>
      <c r="Q109" s="35" t="str">
        <f>IF($A109="","",IF(LEFT($A109,1)=Q$13,$F109,""))</f>
        <v/>
      </c>
      <c r="R109" s="35"/>
      <c r="S109" s="29"/>
      <c r="T109" s="21" t="s">
        <v>274</v>
      </c>
      <c r="U109" s="21" t="s">
        <v>204</v>
      </c>
      <c r="V109" s="124" t="s">
        <v>160</v>
      </c>
      <c r="W109" s="21" t="s">
        <v>10</v>
      </c>
      <c r="X109" s="127" t="str">
        <f>IF(I109="","",I109)</f>
        <v/>
      </c>
      <c r="Y109" s="21"/>
      <c r="Z109" s="21"/>
      <c r="AA109" s="21"/>
      <c r="AB109" s="21"/>
      <c r="AC109" s="21"/>
      <c r="AD109" s="21"/>
      <c r="AE109" s="21"/>
      <c r="AF109" s="21"/>
    </row>
    <row r="110" spans="1:32">
      <c r="A110" s="36"/>
      <c r="B110" s="62" t="s">
        <v>117</v>
      </c>
      <c r="C110" s="37" t="str">
        <f>IF(A110="","",VLOOKUP($A$103,IF(LEN(A110)=2,U15BB,U15BA),VLOOKUP(LEFT(A110,1),club,6,FALSE),FALSE))</f>
        <v/>
      </c>
      <c r="D110" s="37" t="str">
        <f>IF(A110="","",VLOOKUP(LEFT(A110,1),club,2,FALSE))</f>
        <v/>
      </c>
      <c r="E110" s="93"/>
      <c r="F110" s="37">
        <f>Decsheets!$U$11</f>
        <v>4.0</v>
      </c>
      <c r="G110" s="21"/>
      <c r="I110" s="196"/>
      <c r="J110" s="35" t="str">
        <f>IF($A110="","",IF(LEFT($A110,1)=J$13,$F110,""))</f>
        <v/>
      </c>
      <c r="K110" s="35" t="str">
        <f>IF($A110="","",IF(LEFT($A110,1)=K$13,$F110,""))</f>
        <v/>
      </c>
      <c r="L110" s="35" t="str">
        <f>IF($A110="","",IF(LEFT($A110,1)=L$13,$F110,""))</f>
        <v/>
      </c>
      <c r="M110" s="35" t="str">
        <f>IF($A110="","",IF(LEFT($A110,1)=M$13,$F110,""))</f>
        <v/>
      </c>
      <c r="N110" s="35" t="str">
        <f>IF($A110="","",IF(LEFT($A110,1)=N$13,$F110,""))</f>
        <v/>
      </c>
      <c r="O110" s="35" t="str">
        <f>IF($A110="","",IF(LEFT($A110,1)=O$13,$F110,""))</f>
        <v/>
      </c>
      <c r="P110" s="35" t="str">
        <f>IF($A110="","",IF(LEFT($A110,1)=P$13,$F110,""))</f>
        <v/>
      </c>
      <c r="Q110" s="35" t="str">
        <f>IF($A110="","",IF(LEFT($A110,1)=Q$13,$F110,""))</f>
        <v/>
      </c>
      <c r="R110" s="35"/>
      <c r="S110" s="29"/>
      <c r="T110" s="21" t="s">
        <v>274</v>
      </c>
      <c r="U110" s="21" t="s">
        <v>204</v>
      </c>
      <c r="V110" s="124" t="s">
        <v>160</v>
      </c>
      <c r="W110" s="21" t="s">
        <v>10</v>
      </c>
      <c r="X110" s="127" t="str">
        <f>IF(I110="","",I110)</f>
        <v/>
      </c>
      <c r="Y110" s="21"/>
      <c r="Z110" s="21"/>
      <c r="AA110" s="21"/>
      <c r="AB110" s="21"/>
      <c r="AC110" s="21"/>
      <c r="AD110" s="21"/>
      <c r="AE110" s="21"/>
      <c r="AF110" s="21"/>
    </row>
    <row r="111" spans="1:32">
      <c r="A111" s="36"/>
      <c r="B111" s="62" t="s">
        <v>118</v>
      </c>
      <c r="C111" s="37" t="str">
        <f>IF(A111="","",VLOOKUP($A$103,IF(LEN(A111)=2,U15BB,U15BA),VLOOKUP(LEFT(A111,1),club,6,FALSE),FALSE))</f>
        <v/>
      </c>
      <c r="D111" s="37" t="str">
        <f>IF(A111="","",VLOOKUP(LEFT(A111,1),club,2,FALSE))</f>
        <v/>
      </c>
      <c r="E111" s="93"/>
      <c r="F111" s="37">
        <f>Decsheets!$U$12</f>
        <v>2.0</v>
      </c>
      <c r="G111" s="21"/>
      <c r="I111" s="196"/>
      <c r="J111" s="35" t="str">
        <f>IF($A111="","",IF(LEFT($A111,1)=J$13,$F111,""))</f>
        <v/>
      </c>
      <c r="K111" s="35" t="str">
        <f>IF($A111="","",IF(LEFT($A111,1)=K$13,$F111,""))</f>
        <v/>
      </c>
      <c r="L111" s="35" t="str">
        <f>IF($A111="","",IF(LEFT($A111,1)=L$13,$F111,""))</f>
        <v/>
      </c>
      <c r="M111" s="35" t="str">
        <f>IF($A111="","",IF(LEFT($A111,1)=M$13,$F111,""))</f>
        <v/>
      </c>
      <c r="N111" s="35" t="str">
        <f>IF($A111="","",IF(LEFT($A111,1)=N$13,$F111,""))</f>
        <v/>
      </c>
      <c r="O111" s="35" t="str">
        <f>IF($A111="","",IF(LEFT($A111,1)=O$13,$F111,""))</f>
        <v/>
      </c>
      <c r="P111" s="35" t="str">
        <f>IF($A111="","",IF(LEFT($A111,1)=P$13,$F111,""))</f>
        <v/>
      </c>
      <c r="Q111" s="35" t="str">
        <f>IF($A111="","",IF(LEFT($A111,1)=Q$13,$F111,""))</f>
        <v/>
      </c>
      <c r="R111" s="35">
        <f>SUM(Decsheets!$U$5:$U$12)-(SUM(J104:Q111))</f>
        <v>20.0</v>
      </c>
      <c r="S111" s="29"/>
      <c r="T111" s="21" t="s">
        <v>274</v>
      </c>
      <c r="U111" s="21" t="s">
        <v>204</v>
      </c>
      <c r="V111" s="124" t="s">
        <v>160</v>
      </c>
      <c r="W111" s="21" t="s">
        <v>10</v>
      </c>
      <c r="X111" s="127" t="str">
        <f>IF(I111="","",I111)</f>
        <v/>
      </c>
      <c r="Y111" s="21"/>
      <c r="Z111" s="21"/>
      <c r="AA111" s="21"/>
      <c r="AB111" s="21"/>
      <c r="AC111" s="21"/>
      <c r="AD111" s="21"/>
      <c r="AE111" s="21"/>
      <c r="AF111" s="21"/>
    </row>
    <row r="112" spans="1:32" s="21" customFormat="1">
      <c r="A112" s="32" t="s">
        <v>160</v>
      </c>
      <c r="B112" s="61"/>
      <c r="C112" s="40" t="s">
        <v>346</v>
      </c>
      <c r="D112" s="39"/>
      <c r="E112" s="115" t="s">
        <v>145</v>
      </c>
      <c r="F112" s="39"/>
      <c r="H112" s="21"/>
      <c r="I112" s="123"/>
      <c r="J112" s="35"/>
      <c r="K112" s="35"/>
      <c r="L112" s="35"/>
      <c r="M112" s="35"/>
      <c r="N112" s="35"/>
      <c r="O112" s="35"/>
      <c r="P112" s="35"/>
      <c r="Q112" s="35"/>
      <c r="R112" s="35"/>
      <c r="S112" s="29" t="s">
        <v>164</v>
      </c>
    </row>
    <row r="113" spans="1:32">
      <c r="A113" s="36"/>
      <c r="B113" s="62">
        <v>1.0</v>
      </c>
      <c r="C113" s="37" t="str">
        <f>IF(A113="","",VLOOKUP($A$112,IF(LEN(A113)=2,U15BB,U15BA),VLOOKUP(LEFT(A113,1),club,6,FALSE),FALSE))</f>
        <v/>
      </c>
      <c r="D113" s="37" t="str">
        <f>IF(A113="","",VLOOKUP(LEFT(A113,1),club,2,FALSE))</f>
        <v/>
      </c>
      <c r="E113" s="93"/>
      <c r="F113" s="37">
        <f>Decsheets!$V$5</f>
        <v>8.0</v>
      </c>
      <c r="G113" s="21"/>
      <c r="I113" s="196"/>
      <c r="J113" s="35" t="str">
        <f>IF($A113="","",IF(LEFT($A113,1)=J$13,$F113,""))</f>
        <v/>
      </c>
      <c r="K113" s="35" t="str">
        <f>IF($A113="","",IF(LEFT($A113,1)=K$13,$F113,""))</f>
        <v/>
      </c>
      <c r="L113" s="35" t="str">
        <f>IF($A113="","",IF(LEFT($A113,1)=L$13,$F113,""))</f>
        <v/>
      </c>
      <c r="M113" s="35" t="str">
        <f>IF($A113="","",IF(LEFT($A113,1)=M$13,$F113,""))</f>
        <v/>
      </c>
      <c r="N113" s="35" t="str">
        <f>IF($A113="","",IF(LEFT($A113,1)=N$13,$F113,""))</f>
        <v/>
      </c>
      <c r="O113" s="35" t="str">
        <f>IF($A113="","",IF(LEFT($A113,1)=O$13,$F113,""))</f>
        <v/>
      </c>
      <c r="P113" s="35" t="str">
        <f>IF($A113="","",IF(LEFT($A113,1)=P$13,$F113,""))</f>
        <v/>
      </c>
      <c r="Q113" s="35" t="str">
        <f>IF($A113="","",IF(LEFT($A113,1)=Q$13,$F113,""))</f>
        <v/>
      </c>
      <c r="R113" s="35"/>
      <c r="S113" s="29"/>
      <c r="T113" s="21" t="s">
        <v>274</v>
      </c>
      <c r="U113" s="21" t="s">
        <v>204</v>
      </c>
      <c r="V113" s="124" t="s">
        <v>160</v>
      </c>
      <c r="W113" s="21" t="s">
        <v>15</v>
      </c>
      <c r="X113" s="127" t="str">
        <f>IF(I113="","",I113)</f>
        <v/>
      </c>
      <c r="Y113" s="21"/>
      <c r="Z113" s="21"/>
      <c r="AA113" s="21"/>
      <c r="AB113" s="21"/>
      <c r="AC113" s="21"/>
      <c r="AD113" s="21"/>
      <c r="AE113" s="21"/>
      <c r="AF113" s="21"/>
    </row>
    <row r="114" spans="1:32">
      <c r="A114" s="36"/>
      <c r="B114" s="62">
        <v>2.0</v>
      </c>
      <c r="C114" s="37" t="str">
        <f>IF(A114="","",VLOOKUP($A$112,IF(LEN(A114)=2,U15BB,U15BA),VLOOKUP(LEFT(A114,1),club,6,FALSE),FALSE))</f>
        <v/>
      </c>
      <c r="D114" s="37" t="str">
        <f>IF(A114="","",VLOOKUP(LEFT(A114,1),club,2,FALSE))</f>
        <v/>
      </c>
      <c r="E114" s="93"/>
      <c r="F114" s="37">
        <f>Decsheets!$V$6</f>
        <v>7.0</v>
      </c>
      <c r="G114" s="21"/>
      <c r="I114" s="196"/>
      <c r="J114" s="35" t="str">
        <f>IF($A114="","",IF(LEFT($A114,1)=J$13,$F114,""))</f>
        <v/>
      </c>
      <c r="K114" s="35" t="str">
        <f>IF($A114="","",IF(LEFT($A114,1)=K$13,$F114,""))</f>
        <v/>
      </c>
      <c r="L114" s="35" t="str">
        <f>IF($A114="","",IF(LEFT($A114,1)=L$13,$F114,""))</f>
        <v/>
      </c>
      <c r="M114" s="35" t="str">
        <f>IF($A114="","",IF(LEFT($A114,1)=M$13,$F114,""))</f>
        <v/>
      </c>
      <c r="N114" s="35" t="str">
        <f>IF($A114="","",IF(LEFT($A114,1)=N$13,$F114,""))</f>
        <v/>
      </c>
      <c r="O114" s="35" t="str">
        <f>IF($A114="","",IF(LEFT($A114,1)=O$13,$F114,""))</f>
        <v/>
      </c>
      <c r="P114" s="35" t="str">
        <f>IF($A114="","",IF(LEFT($A114,1)=P$13,$F114,""))</f>
        <v/>
      </c>
      <c r="Q114" s="35" t="str">
        <f>IF($A114="","",IF(LEFT($A114,1)=Q$13,$F114,""))</f>
        <v/>
      </c>
      <c r="R114" s="35"/>
      <c r="S114" s="29"/>
      <c r="T114" s="21" t="s">
        <v>274</v>
      </c>
      <c r="U114" s="21" t="s">
        <v>204</v>
      </c>
      <c r="V114" s="124" t="s">
        <v>160</v>
      </c>
      <c r="W114" s="21" t="s">
        <v>15</v>
      </c>
      <c r="X114" s="127" t="str">
        <f>IF(I114="","",I114)</f>
        <v/>
      </c>
      <c r="Y114" s="21"/>
      <c r="Z114" s="21"/>
      <c r="AA114" s="21"/>
      <c r="AB114" s="21"/>
      <c r="AC114" s="21"/>
      <c r="AD114" s="21"/>
      <c r="AE114" s="21"/>
      <c r="AF114" s="21"/>
    </row>
    <row r="115" spans="1:32">
      <c r="A115" s="36"/>
      <c r="B115" s="62">
        <v>3.0</v>
      </c>
      <c r="C115" s="37" t="str">
        <f>IF(A115="","",VLOOKUP($A$112,IF(LEN(A115)=2,U15BB,U15BA),VLOOKUP(LEFT(A115,1),club,6,FALSE),FALSE))</f>
        <v/>
      </c>
      <c r="D115" s="37" t="str">
        <f>IF(A115="","",VLOOKUP(LEFT(A115,1),club,2,FALSE))</f>
        <v/>
      </c>
      <c r="E115" s="93"/>
      <c r="F115" s="37">
        <f>Decsheets!$V$7</f>
        <v>6.0</v>
      </c>
      <c r="G115" s="21"/>
      <c r="I115" s="196"/>
      <c r="J115" s="35" t="str">
        <f>IF($A115="","",IF(LEFT($A115,1)=J$13,$F115,""))</f>
        <v/>
      </c>
      <c r="K115" s="35" t="str">
        <f>IF($A115="","",IF(LEFT($A115,1)=K$13,$F115,""))</f>
        <v/>
      </c>
      <c r="L115" s="35" t="str">
        <f>IF($A115="","",IF(LEFT($A115,1)=L$13,$F115,""))</f>
        <v/>
      </c>
      <c r="M115" s="35" t="str">
        <f>IF($A115="","",IF(LEFT($A115,1)=M$13,$F115,""))</f>
        <v/>
      </c>
      <c r="N115" s="35" t="str">
        <f>IF($A115="","",IF(LEFT($A115,1)=N$13,$F115,""))</f>
        <v/>
      </c>
      <c r="O115" s="35" t="str">
        <f>IF($A115="","",IF(LEFT($A115,1)=O$13,$F115,""))</f>
        <v/>
      </c>
      <c r="P115" s="35" t="str">
        <f>IF($A115="","",IF(LEFT($A115,1)=P$13,$F115,""))</f>
        <v/>
      </c>
      <c r="Q115" s="35" t="str">
        <f>IF($A115="","",IF(LEFT($A115,1)=Q$13,$F115,""))</f>
        <v/>
      </c>
      <c r="R115" s="35"/>
      <c r="S115" s="29"/>
      <c r="T115" s="21" t="s">
        <v>274</v>
      </c>
      <c r="U115" s="21" t="s">
        <v>204</v>
      </c>
      <c r="V115" s="124" t="s">
        <v>160</v>
      </c>
      <c r="W115" s="21" t="s">
        <v>15</v>
      </c>
      <c r="X115" s="127" t="str">
        <f>IF(I115="","",I115)</f>
        <v/>
      </c>
      <c r="Y115" s="21"/>
      <c r="Z115" s="21"/>
      <c r="AA115" s="21"/>
      <c r="AB115" s="21"/>
      <c r="AC115" s="21"/>
      <c r="AD115" s="21"/>
      <c r="AE115" s="21"/>
      <c r="AF115" s="21"/>
    </row>
    <row r="116" spans="1:32">
      <c r="A116" s="36"/>
      <c r="B116" s="62" t="s">
        <v>114</v>
      </c>
      <c r="C116" s="37" t="str">
        <f>IF(A116="","",VLOOKUP($A$112,IF(LEN(A116)=2,U15BB,U15BA),VLOOKUP(LEFT(A116,1),club,6,FALSE),FALSE))</f>
        <v/>
      </c>
      <c r="D116" s="37" t="str">
        <f>IF(A116="","",VLOOKUP(LEFT(A116,1),club,2,FALSE))</f>
        <v/>
      </c>
      <c r="E116" s="93"/>
      <c r="F116" s="37">
        <f>Decsheets!$V$8</f>
        <v>5.0</v>
      </c>
      <c r="G116" s="21"/>
      <c r="I116" s="196"/>
      <c r="J116" s="35" t="str">
        <f>IF($A116="","",IF(LEFT($A116,1)=J$13,$F116,""))</f>
        <v/>
      </c>
      <c r="K116" s="35" t="str">
        <f>IF($A116="","",IF(LEFT($A116,1)=K$13,$F116,""))</f>
        <v/>
      </c>
      <c r="L116" s="35" t="str">
        <f>IF($A116="","",IF(LEFT($A116,1)=L$13,$F116,""))</f>
        <v/>
      </c>
      <c r="M116" s="35" t="str">
        <f>IF($A116="","",IF(LEFT($A116,1)=M$13,$F116,""))</f>
        <v/>
      </c>
      <c r="N116" s="35" t="str">
        <f>IF($A116="","",IF(LEFT($A116,1)=N$13,$F116,""))</f>
        <v/>
      </c>
      <c r="O116" s="35" t="str">
        <f>IF($A116="","",IF(LEFT($A116,1)=O$13,$F116,""))</f>
        <v/>
      </c>
      <c r="P116" s="35" t="str">
        <f>IF($A116="","",IF(LEFT($A116,1)=P$13,$F116,""))</f>
        <v/>
      </c>
      <c r="Q116" s="35" t="str">
        <f>IF($A116="","",IF(LEFT($A116,1)=Q$13,$F116,""))</f>
        <v/>
      </c>
      <c r="R116" s="35"/>
      <c r="S116" s="29"/>
      <c r="T116" s="21" t="s">
        <v>274</v>
      </c>
      <c r="U116" s="21" t="s">
        <v>204</v>
      </c>
      <c r="V116" s="124" t="s">
        <v>160</v>
      </c>
      <c r="W116" s="21" t="s">
        <v>15</v>
      </c>
      <c r="X116" s="127" t="str">
        <f>IF(I116="","",I116)</f>
        <v/>
      </c>
      <c r="Y116" s="21"/>
      <c r="Z116" s="21"/>
      <c r="AA116" s="21"/>
      <c r="AB116" s="21"/>
      <c r="AC116" s="21"/>
      <c r="AD116" s="21"/>
      <c r="AE116" s="21"/>
      <c r="AF116" s="21"/>
    </row>
    <row r="117" spans="1:32">
      <c r="A117" s="36"/>
      <c r="B117" s="62" t="s">
        <v>115</v>
      </c>
      <c r="C117" s="37" t="str">
        <f>IF(A117="","",VLOOKUP($A$112,IF(LEN(A117)=2,U15BB,U15BA),VLOOKUP(LEFT(A117,1),club,6,FALSE),FALSE))</f>
        <v/>
      </c>
      <c r="D117" s="37" t="str">
        <f>IF(A117="","",VLOOKUP(LEFT(A117,1),club,2,FALSE))</f>
        <v/>
      </c>
      <c r="E117" s="93"/>
      <c r="F117" s="37">
        <f>Decsheets!$V$9</f>
        <v>4.0</v>
      </c>
      <c r="G117" s="21"/>
      <c r="I117" s="196"/>
      <c r="J117" s="35" t="str">
        <f>IF($A117="","",IF(LEFT($A117,1)=J$13,$F117,""))</f>
        <v/>
      </c>
      <c r="K117" s="35" t="str">
        <f>IF($A117="","",IF(LEFT($A117,1)=K$13,$F117,""))</f>
        <v/>
      </c>
      <c r="L117" s="35" t="str">
        <f>IF($A117="","",IF(LEFT($A117,1)=L$13,$F117,""))</f>
        <v/>
      </c>
      <c r="M117" s="35" t="str">
        <f>IF($A117="","",IF(LEFT($A117,1)=M$13,$F117,""))</f>
        <v/>
      </c>
      <c r="N117" s="35" t="str">
        <f>IF($A117="","",IF(LEFT($A117,1)=N$13,$F117,""))</f>
        <v/>
      </c>
      <c r="O117" s="35" t="str">
        <f>IF($A117="","",IF(LEFT($A117,1)=O$13,$F117,""))</f>
        <v/>
      </c>
      <c r="P117" s="35" t="str">
        <f>IF($A117="","",IF(LEFT($A117,1)=P$13,$F117,""))</f>
        <v/>
      </c>
      <c r="Q117" s="35" t="str">
        <f>IF($A117="","",IF(LEFT($A117,1)=Q$13,$F117,""))</f>
        <v/>
      </c>
      <c r="R117" s="35"/>
      <c r="S117" s="29"/>
      <c r="T117" s="21" t="s">
        <v>274</v>
      </c>
      <c r="U117" s="21" t="s">
        <v>204</v>
      </c>
      <c r="V117" s="124" t="s">
        <v>160</v>
      </c>
      <c r="W117" s="21" t="s">
        <v>15</v>
      </c>
      <c r="X117" s="127" t="str">
        <f>IF(I117="","",I117)</f>
        <v/>
      </c>
      <c r="Y117" s="21"/>
      <c r="Z117" s="21"/>
      <c r="AA117" s="21"/>
      <c r="AB117" s="21"/>
      <c r="AC117" s="21"/>
      <c r="AD117" s="21"/>
      <c r="AE117" s="21"/>
      <c r="AF117" s="21"/>
    </row>
    <row r="118" spans="1:32">
      <c r="A118" s="36"/>
      <c r="B118" s="62" t="s">
        <v>116</v>
      </c>
      <c r="C118" s="37" t="str">
        <f>IF(A118="","",VLOOKUP($A$112,IF(LEN(A118)=2,U15BB,U15BA),VLOOKUP(LEFT(A118,1),club,6,FALSE),FALSE))</f>
        <v/>
      </c>
      <c r="D118" s="37" t="str">
        <f>IF(A118="","",VLOOKUP(LEFT(A118,1),club,2,FALSE))</f>
        <v/>
      </c>
      <c r="E118" s="93"/>
      <c r="F118" s="37">
        <f>Decsheets!$V$10</f>
        <v>3.0</v>
      </c>
      <c r="G118" s="21"/>
      <c r="I118" s="196"/>
      <c r="J118" s="35" t="str">
        <f>IF($A118="","",IF(LEFT($A118,1)=J$13,$F118,""))</f>
        <v/>
      </c>
      <c r="K118" s="35" t="str">
        <f>IF($A118="","",IF(LEFT($A118,1)=K$13,$F118,""))</f>
        <v/>
      </c>
      <c r="L118" s="35" t="str">
        <f>IF($A118="","",IF(LEFT($A118,1)=L$13,$F118,""))</f>
        <v/>
      </c>
      <c r="M118" s="35" t="str">
        <f>IF($A118="","",IF(LEFT($A118,1)=M$13,$F118,""))</f>
        <v/>
      </c>
      <c r="N118" s="35" t="str">
        <f>IF($A118="","",IF(LEFT($A118,1)=N$13,$F118,""))</f>
        <v/>
      </c>
      <c r="O118" s="35" t="str">
        <f>IF($A118="","",IF(LEFT($A118,1)=O$13,$F118,""))</f>
        <v/>
      </c>
      <c r="P118" s="35" t="str">
        <f>IF($A118="","",IF(LEFT($A118,1)=P$13,$F118,""))</f>
        <v/>
      </c>
      <c r="Q118" s="35" t="str">
        <f>IF($A118="","",IF(LEFT($A118,1)=Q$13,$F118,""))</f>
        <v/>
      </c>
      <c r="R118" s="35"/>
      <c r="S118" s="29"/>
      <c r="T118" s="21" t="s">
        <v>274</v>
      </c>
      <c r="U118" s="21" t="s">
        <v>204</v>
      </c>
      <c r="V118" s="124" t="s">
        <v>160</v>
      </c>
      <c r="W118" s="21" t="s">
        <v>15</v>
      </c>
      <c r="X118" s="127" t="str">
        <f>IF(I118="","",I118)</f>
        <v/>
      </c>
      <c r="Y118" s="21"/>
      <c r="Z118" s="21"/>
      <c r="AA118" s="21"/>
      <c r="AB118" s="21"/>
      <c r="AC118" s="21"/>
      <c r="AD118" s="21"/>
      <c r="AE118" s="21"/>
      <c r="AF118" s="21"/>
    </row>
    <row r="119" spans="1:32">
      <c r="A119" s="36"/>
      <c r="B119" s="62" t="s">
        <v>117</v>
      </c>
      <c r="C119" s="37" t="str">
        <f>IF(A119="","",VLOOKUP($A$112,IF(LEN(A119)=2,U15BB,U15BA),VLOOKUP(LEFT(A119,1),club,6,FALSE),FALSE))</f>
        <v/>
      </c>
      <c r="D119" s="37" t="str">
        <f>IF(A119="","",VLOOKUP(LEFT(A119,1),club,2,FALSE))</f>
        <v/>
      </c>
      <c r="E119" s="93"/>
      <c r="F119" s="37">
        <f>Decsheets!$V$11</f>
        <v>2.0</v>
      </c>
      <c r="G119" s="21"/>
      <c r="I119" s="196"/>
      <c r="J119" s="35" t="str">
        <f>IF($A119="","",IF(LEFT($A119,1)=J$13,$F119,""))</f>
        <v/>
      </c>
      <c r="K119" s="35" t="str">
        <f>IF($A119="","",IF(LEFT($A119,1)=K$13,$F119,""))</f>
        <v/>
      </c>
      <c r="L119" s="35" t="str">
        <f>IF($A119="","",IF(LEFT($A119,1)=L$13,$F119,""))</f>
        <v/>
      </c>
      <c r="M119" s="35" t="str">
        <f>IF($A119="","",IF(LEFT($A119,1)=M$13,$F119,""))</f>
        <v/>
      </c>
      <c r="N119" s="35" t="str">
        <f>IF($A119="","",IF(LEFT($A119,1)=N$13,$F119,""))</f>
        <v/>
      </c>
      <c r="O119" s="35" t="str">
        <f>IF($A119="","",IF(LEFT($A119,1)=O$13,$F119,""))</f>
        <v/>
      </c>
      <c r="P119" s="35" t="str">
        <f>IF($A119="","",IF(LEFT($A119,1)=P$13,$F119,""))</f>
        <v/>
      </c>
      <c r="Q119" s="35" t="str">
        <f>IF($A119="","",IF(LEFT($A119,1)=Q$13,$F119,""))</f>
        <v/>
      </c>
      <c r="R119" s="35"/>
      <c r="S119" s="29"/>
      <c r="T119" s="21" t="s">
        <v>274</v>
      </c>
      <c r="U119" s="21" t="s">
        <v>204</v>
      </c>
      <c r="V119" s="124" t="s">
        <v>160</v>
      </c>
      <c r="W119" s="21" t="s">
        <v>15</v>
      </c>
      <c r="X119" s="127" t="str">
        <f>IF(I119="","",I119)</f>
        <v/>
      </c>
      <c r="Y119" s="21"/>
      <c r="Z119" s="21"/>
      <c r="AA119" s="21"/>
      <c r="AB119" s="21"/>
      <c r="AC119" s="21"/>
      <c r="AD119" s="21"/>
      <c r="AE119" s="21"/>
      <c r="AF119" s="21"/>
    </row>
    <row r="120" spans="1:32">
      <c r="A120" s="36"/>
      <c r="B120" s="62" t="s">
        <v>118</v>
      </c>
      <c r="C120" s="37" t="str">
        <f>IF(A120="","",VLOOKUP($A$112,IF(LEN(A120)=2,U15BB,U15BA),VLOOKUP(LEFT(A120,1),club,6,FALSE),FALSE))</f>
        <v/>
      </c>
      <c r="D120" s="37" t="str">
        <f>IF(A120="","",VLOOKUP(LEFT(A120,1),club,2,FALSE))</f>
        <v/>
      </c>
      <c r="E120" s="93"/>
      <c r="F120" s="37">
        <f>Decsheets!$V$12</f>
        <v>1.0</v>
      </c>
      <c r="G120" s="21"/>
      <c r="I120" s="196"/>
      <c r="J120" s="35" t="str">
        <f>IF($A120="","",IF(LEFT($A120,1)=J$13,$F120,""))</f>
        <v/>
      </c>
      <c r="K120" s="35" t="str">
        <f>IF($A120="","",IF(LEFT($A120,1)=K$13,$F120,""))</f>
        <v/>
      </c>
      <c r="L120" s="35" t="str">
        <f>IF($A120="","",IF(LEFT($A120,1)=L$13,$F120,""))</f>
        <v/>
      </c>
      <c r="M120" s="35" t="str">
        <f>IF($A120="","",IF(LEFT($A120,1)=M$13,$F120,""))</f>
        <v/>
      </c>
      <c r="N120" s="35" t="str">
        <f>IF($A120="","",IF(LEFT($A120,1)=N$13,$F120,""))</f>
        <v/>
      </c>
      <c r="O120" s="35" t="str">
        <f>IF($A120="","",IF(LEFT($A120,1)=O$13,$F120,""))</f>
        <v/>
      </c>
      <c r="P120" s="35" t="str">
        <f>IF($A120="","",IF(LEFT($A120,1)=P$13,$F120,""))</f>
        <v/>
      </c>
      <c r="Q120" s="35" t="str">
        <f>IF($A120="","",IF(LEFT($A120,1)=Q$13,$F120,""))</f>
        <v/>
      </c>
      <c r="R120" s="35">
        <f>SUM(Decsheets!$V$5:$V$12)-(SUM(J113:Q120))</f>
        <v>36.0</v>
      </c>
      <c r="S120" s="29"/>
      <c r="T120" s="21" t="s">
        <v>274</v>
      </c>
      <c r="U120" s="21" t="s">
        <v>204</v>
      </c>
      <c r="V120" s="124" t="s">
        <v>160</v>
      </c>
      <c r="W120" s="21" t="s">
        <v>15</v>
      </c>
      <c r="X120" s="127" t="str">
        <f>IF(I120="","",I120)</f>
        <v/>
      </c>
      <c r="Y120" s="21"/>
      <c r="Z120" s="21"/>
      <c r="AA120" s="21"/>
      <c r="AB120" s="21"/>
      <c r="AC120" s="21"/>
      <c r="AD120" s="21"/>
      <c r="AE120" s="21"/>
      <c r="AF120" s="21"/>
    </row>
    <row r="121" spans="1:32" s="21" customFormat="1">
      <c r="A121" s="32" t="s">
        <v>191</v>
      </c>
      <c r="B121" s="61"/>
      <c r="C121" s="40" t="s">
        <v>347</v>
      </c>
      <c r="D121" s="39"/>
      <c r="E121" s="115" t="s">
        <v>145</v>
      </c>
      <c r="F121" s="39"/>
      <c r="G121" s="29"/>
      <c r="H121" s="21"/>
      <c r="I121" s="29"/>
      <c r="J121" s="35"/>
      <c r="K121" s="35"/>
      <c r="L121" s="35"/>
      <c r="M121" s="35"/>
      <c r="N121" s="35"/>
      <c r="O121" s="35"/>
      <c r="P121" s="35"/>
      <c r="Q121" s="35"/>
      <c r="R121" s="35"/>
      <c r="S121" s="29" t="s">
        <v>193</v>
      </c>
    </row>
    <row r="122" spans="1:32">
      <c r="A122" s="36" t="s">
        <v>134</v>
      </c>
      <c r="B122" s="62">
        <v>1.0</v>
      </c>
      <c r="C122" s="37" t="str">
        <f>IF(A122="","",VLOOKUP($A$121,IF(LEN(A122)=2,U15BB,U15BA),VLOOKUP(LEFT(A122,1),club,6,FALSE),FALSE))</f>
        <v>Mikey Kouwiloyan</v>
      </c>
      <c r="D122" s="37" t="str">
        <f>IF(A122="","",VLOOKUP(LEFT(A122,1),club,2,FALSE))</f>
        <v>Ealing S&amp;M</v>
      </c>
      <c r="E122" s="93">
        <v>5.04</v>
      </c>
      <c r="F122" s="37">
        <f>Decsheets!$U$5</f>
        <v>16.0</v>
      </c>
      <c r="G122" s="29"/>
      <c r="I122" s="39"/>
      <c r="J122" s="35">
        <f>IF($A122="","",IF(LEFT($A122,1)=J$13,$F122,""))</f>
        <v>16.0</v>
      </c>
      <c r="K122" s="35" t="str">
        <f>IF($A122="","",IF(LEFT($A122,1)=K$13,$F122,""))</f>
        <v/>
      </c>
      <c r="L122" s="35" t="str">
        <f>IF($A122="","",IF(LEFT($A122,1)=L$13,$F122,""))</f>
        <v/>
      </c>
      <c r="M122" s="35" t="str">
        <f>IF($A122="","",IF(LEFT($A122,1)=M$13,$F122,""))</f>
        <v/>
      </c>
      <c r="N122" s="35" t="str">
        <f>IF($A122="","",IF(LEFT($A122,1)=N$13,$F122,""))</f>
        <v/>
      </c>
      <c r="O122" s="35" t="str">
        <f>IF($A122="","",IF(LEFT($A122,1)=O$13,$F122,""))</f>
        <v/>
      </c>
      <c r="P122" s="35" t="str">
        <f>IF($A122="","",IF(LEFT($A122,1)=P$13,$F122,""))</f>
        <v/>
      </c>
      <c r="Q122" s="35" t="str">
        <f>IF($A122="","",IF(LEFT($A122,1)=Q$13,$F122,""))</f>
        <v/>
      </c>
      <c r="R122" s="35"/>
      <c r="S122" s="29"/>
      <c r="T122" s="21" t="s">
        <v>274</v>
      </c>
      <c r="U122" s="21" t="s">
        <v>204</v>
      </c>
      <c r="V122" s="124" t="s">
        <v>348</v>
      </c>
      <c r="W122" s="21" t="s">
        <v>10</v>
      </c>
      <c r="Y122" s="21"/>
      <c r="Z122" s="21"/>
      <c r="AA122" s="21"/>
      <c r="AB122" s="21"/>
      <c r="AC122" s="21"/>
      <c r="AD122" s="21"/>
      <c r="AE122" s="21"/>
      <c r="AF122" s="21"/>
    </row>
    <row r="123" spans="1:32">
      <c r="A123" s="36"/>
      <c r="B123" s="62">
        <v>2.0</v>
      </c>
      <c r="C123" s="37" t="str">
        <f>IF(A123="","",VLOOKUP($A$121,IF(LEN(A123)=2,U15BB,U15BA),VLOOKUP(LEFT(A123,1),club,6,FALSE),FALSE))</f>
        <v/>
      </c>
      <c r="D123" s="37" t="str">
        <f>IF(A123="","",VLOOKUP(LEFT(A123,1),club,2,FALSE))</f>
        <v/>
      </c>
      <c r="E123" s="93"/>
      <c r="F123" s="37">
        <f>Decsheets!$U$6</f>
        <v>14.0</v>
      </c>
      <c r="G123" s="29"/>
      <c r="I123" s="39"/>
      <c r="J123" s="35" t="str">
        <f>IF($A123="","",IF(LEFT($A123,1)=J$13,$F123,""))</f>
        <v/>
      </c>
      <c r="K123" s="35" t="str">
        <f>IF($A123="","",IF(LEFT($A123,1)=K$13,$F123,""))</f>
        <v/>
      </c>
      <c r="L123" s="35" t="str">
        <f>IF($A123="","",IF(LEFT($A123,1)=L$13,$F123,""))</f>
        <v/>
      </c>
      <c r="M123" s="35" t="str">
        <f>IF($A123="","",IF(LEFT($A123,1)=M$13,$F123,""))</f>
        <v/>
      </c>
      <c r="N123" s="35" t="str">
        <f>IF($A123="","",IF(LEFT($A123,1)=N$13,$F123,""))</f>
        <v/>
      </c>
      <c r="O123" s="35" t="str">
        <f>IF($A123="","",IF(LEFT($A123,1)=O$13,$F123,""))</f>
        <v/>
      </c>
      <c r="P123" s="35" t="str">
        <f>IF($A123="","",IF(LEFT($A123,1)=P$13,$F123,""))</f>
        <v/>
      </c>
      <c r="Q123" s="35" t="str">
        <f>IF($A123="","",IF(LEFT($A123,1)=Q$13,$F123,""))</f>
        <v/>
      </c>
      <c r="R123" s="35"/>
      <c r="S123" s="29"/>
      <c r="T123" s="21" t="s">
        <v>274</v>
      </c>
      <c r="U123" s="21" t="s">
        <v>204</v>
      </c>
      <c r="V123" s="124" t="s">
        <v>348</v>
      </c>
      <c r="W123" s="21" t="s">
        <v>10</v>
      </c>
      <c r="Y123" s="21"/>
      <c r="Z123" s="21"/>
      <c r="AA123" s="21"/>
      <c r="AB123" s="21"/>
      <c r="AC123" s="21"/>
      <c r="AD123" s="21"/>
      <c r="AE123" s="21"/>
      <c r="AF123" s="21"/>
    </row>
    <row r="124" spans="1:32">
      <c r="A124" s="36"/>
      <c r="B124" s="62">
        <v>3.0</v>
      </c>
      <c r="C124" s="37" t="str">
        <f>IF(A124="","",VLOOKUP($A$121,IF(LEN(A124)=2,U15BB,U15BA),VLOOKUP(LEFT(A124,1),club,6,FALSE),FALSE))</f>
        <v/>
      </c>
      <c r="D124" s="37" t="str">
        <f>IF(A124="","",VLOOKUP(LEFT(A124,1),club,2,FALSE))</f>
        <v/>
      </c>
      <c r="E124" s="93"/>
      <c r="F124" s="37">
        <f>Decsheets!$U$7</f>
        <v>12.0</v>
      </c>
      <c r="G124" s="29"/>
      <c r="I124" s="39"/>
      <c r="J124" s="35" t="str">
        <f>IF($A124="","",IF(LEFT($A124,1)=J$13,$F124,""))</f>
        <v/>
      </c>
      <c r="K124" s="35" t="str">
        <f>IF($A124="","",IF(LEFT($A124,1)=K$13,$F124,""))</f>
        <v/>
      </c>
      <c r="L124" s="35" t="str">
        <f>IF($A124="","",IF(LEFT($A124,1)=L$13,$F124,""))</f>
        <v/>
      </c>
      <c r="M124" s="35" t="str">
        <f>IF($A124="","",IF(LEFT($A124,1)=M$13,$F124,""))</f>
        <v/>
      </c>
      <c r="N124" s="35" t="str">
        <f>IF($A124="","",IF(LEFT($A124,1)=N$13,$F124,""))</f>
        <v/>
      </c>
      <c r="O124" s="35" t="str">
        <f>IF($A124="","",IF(LEFT($A124,1)=O$13,$F124,""))</f>
        <v/>
      </c>
      <c r="P124" s="35" t="str">
        <f>IF($A124="","",IF(LEFT($A124,1)=P$13,$F124,""))</f>
        <v/>
      </c>
      <c r="Q124" s="35" t="str">
        <f>IF($A124="","",IF(LEFT($A124,1)=Q$13,$F124,""))</f>
        <v/>
      </c>
      <c r="R124" s="35"/>
      <c r="S124" s="29"/>
      <c r="T124" s="21" t="s">
        <v>274</v>
      </c>
      <c r="U124" s="21" t="s">
        <v>204</v>
      </c>
      <c r="V124" s="124" t="s">
        <v>348</v>
      </c>
      <c r="W124" s="21" t="s">
        <v>10</v>
      </c>
      <c r="Y124" s="21"/>
      <c r="Z124" s="21"/>
      <c r="AA124" s="21"/>
      <c r="AB124" s="21"/>
      <c r="AC124" s="21"/>
      <c r="AD124" s="21"/>
      <c r="AE124" s="21"/>
      <c r="AF124" s="21"/>
    </row>
    <row r="125" spans="1:32">
      <c r="A125" s="36"/>
      <c r="B125" s="62" t="s">
        <v>114</v>
      </c>
      <c r="C125" s="37" t="str">
        <f>IF(A125="","",VLOOKUP($A$121,IF(LEN(A125)=2,U15BB,U15BA),VLOOKUP(LEFT(A125,1),club,6,FALSE),FALSE))</f>
        <v/>
      </c>
      <c r="D125" s="37" t="str">
        <f>IF(A125="","",VLOOKUP(LEFT(A125,1),club,2,FALSE))</f>
        <v/>
      </c>
      <c r="E125" s="93"/>
      <c r="F125" s="37">
        <f>Decsheets!$U$8</f>
        <v>10.0</v>
      </c>
      <c r="G125" s="29"/>
      <c r="I125" s="39"/>
      <c r="J125" s="35" t="str">
        <f>IF($A125="","",IF(LEFT($A125,1)=J$13,$F125,""))</f>
        <v/>
      </c>
      <c r="K125" s="35" t="str">
        <f>IF($A125="","",IF(LEFT($A125,1)=K$13,$F125,""))</f>
        <v/>
      </c>
      <c r="L125" s="35" t="str">
        <f>IF($A125="","",IF(LEFT($A125,1)=L$13,$F125,""))</f>
        <v/>
      </c>
      <c r="M125" s="35" t="str">
        <f>IF($A125="","",IF(LEFT($A125,1)=M$13,$F125,""))</f>
        <v/>
      </c>
      <c r="N125" s="35" t="str">
        <f>IF($A125="","",IF(LEFT($A125,1)=N$13,$F125,""))</f>
        <v/>
      </c>
      <c r="O125" s="35" t="str">
        <f>IF($A125="","",IF(LEFT($A125,1)=O$13,$F125,""))</f>
        <v/>
      </c>
      <c r="P125" s="35" t="str">
        <f>IF($A125="","",IF(LEFT($A125,1)=P$13,$F125,""))</f>
        <v/>
      </c>
      <c r="Q125" s="35" t="str">
        <f>IF($A125="","",IF(LEFT($A125,1)=Q$13,$F125,""))</f>
        <v/>
      </c>
      <c r="R125" s="35"/>
      <c r="S125" s="29"/>
      <c r="T125" s="21" t="s">
        <v>274</v>
      </c>
      <c r="U125" s="21" t="s">
        <v>204</v>
      </c>
      <c r="V125" s="124" t="s">
        <v>348</v>
      </c>
      <c r="W125" s="21" t="s">
        <v>10</v>
      </c>
      <c r="Y125" s="21"/>
      <c r="Z125" s="21"/>
      <c r="AA125" s="21"/>
      <c r="AB125" s="21"/>
      <c r="AC125" s="21"/>
      <c r="AD125" s="21"/>
      <c r="AE125" s="21"/>
      <c r="AF125" s="21"/>
    </row>
    <row r="126" spans="1:32">
      <c r="A126" s="36"/>
      <c r="B126" s="62" t="s">
        <v>115</v>
      </c>
      <c r="C126" s="37" t="str">
        <f>IF(A126="","",VLOOKUP($A$121,IF(LEN(A126)=2,U15BB,U15BA),VLOOKUP(LEFT(A126,1),club,6,FALSE),FALSE))</f>
        <v/>
      </c>
      <c r="D126" s="37" t="str">
        <f>IF(A126="","",VLOOKUP(LEFT(A126,1),club,2,FALSE))</f>
        <v/>
      </c>
      <c r="E126" s="93"/>
      <c r="F126" s="37">
        <f>Decsheets!$U$9</f>
        <v>8.0</v>
      </c>
      <c r="G126" s="29"/>
      <c r="I126" s="39"/>
      <c r="J126" s="35" t="str">
        <f>IF($A126="","",IF(LEFT($A126,1)=J$13,$F126,""))</f>
        <v/>
      </c>
      <c r="K126" s="35" t="str">
        <f>IF($A126="","",IF(LEFT($A126,1)=K$13,$F126,""))</f>
        <v/>
      </c>
      <c r="L126" s="35" t="str">
        <f>IF($A126="","",IF(LEFT($A126,1)=L$13,$F126,""))</f>
        <v/>
      </c>
      <c r="M126" s="35" t="str">
        <f>IF($A126="","",IF(LEFT($A126,1)=M$13,$F126,""))</f>
        <v/>
      </c>
      <c r="N126" s="35" t="str">
        <f>IF($A126="","",IF(LEFT($A126,1)=N$13,$F126,""))</f>
        <v/>
      </c>
      <c r="O126" s="35" t="str">
        <f>IF($A126="","",IF(LEFT($A126,1)=O$13,$F126,""))</f>
        <v/>
      </c>
      <c r="P126" s="35" t="str">
        <f>IF($A126="","",IF(LEFT($A126,1)=P$13,$F126,""))</f>
        <v/>
      </c>
      <c r="Q126" s="35" t="str">
        <f>IF($A126="","",IF(LEFT($A126,1)=Q$13,$F126,""))</f>
        <v/>
      </c>
      <c r="R126" s="35"/>
      <c r="S126" s="29"/>
      <c r="T126" s="21" t="s">
        <v>274</v>
      </c>
      <c r="U126" s="21" t="s">
        <v>204</v>
      </c>
      <c r="V126" s="124" t="s">
        <v>348</v>
      </c>
      <c r="W126" s="21" t="s">
        <v>10</v>
      </c>
      <c r="Y126" s="21"/>
      <c r="Z126" s="21"/>
      <c r="AA126" s="21"/>
      <c r="AB126" s="21"/>
      <c r="AC126" s="21"/>
      <c r="AD126" s="21"/>
      <c r="AE126" s="21"/>
      <c r="AF126" s="21"/>
    </row>
    <row r="127" spans="1:32">
      <c r="A127" s="36"/>
      <c r="B127" s="62" t="s">
        <v>116</v>
      </c>
      <c r="C127" s="37" t="str">
        <f>IF(A127="","",VLOOKUP($A$121,IF(LEN(A127)=2,U15BB,U15BA),VLOOKUP(LEFT(A127,1),club,6,FALSE),FALSE))</f>
        <v/>
      </c>
      <c r="D127" s="37" t="str">
        <f>IF(A127="","",VLOOKUP(LEFT(A127,1),club,2,FALSE))</f>
        <v/>
      </c>
      <c r="E127" s="93"/>
      <c r="F127" s="37">
        <f>Decsheets!$U$10</f>
        <v>6.0</v>
      </c>
      <c r="G127" s="29"/>
      <c r="I127" s="39"/>
      <c r="J127" s="35" t="str">
        <f>IF($A127="","",IF(LEFT($A127,1)=J$13,$F127,""))</f>
        <v/>
      </c>
      <c r="K127" s="35" t="str">
        <f>IF($A127="","",IF(LEFT($A127,1)=K$13,$F127,""))</f>
        <v/>
      </c>
      <c r="L127" s="35" t="str">
        <f>IF($A127="","",IF(LEFT($A127,1)=L$13,$F127,""))</f>
        <v/>
      </c>
      <c r="M127" s="35" t="str">
        <f>IF($A127="","",IF(LEFT($A127,1)=M$13,$F127,""))</f>
        <v/>
      </c>
      <c r="N127" s="35" t="str">
        <f>IF($A127="","",IF(LEFT($A127,1)=N$13,$F127,""))</f>
        <v/>
      </c>
      <c r="O127" s="35" t="str">
        <f>IF($A127="","",IF(LEFT($A127,1)=O$13,$F127,""))</f>
        <v/>
      </c>
      <c r="P127" s="35" t="str">
        <f>IF($A127="","",IF(LEFT($A127,1)=P$13,$F127,""))</f>
        <v/>
      </c>
      <c r="Q127" s="35" t="str">
        <f>IF($A127="","",IF(LEFT($A127,1)=Q$13,$F127,""))</f>
        <v/>
      </c>
      <c r="R127" s="35"/>
      <c r="S127" s="29"/>
      <c r="T127" s="21" t="s">
        <v>274</v>
      </c>
      <c r="U127" s="21" t="s">
        <v>204</v>
      </c>
      <c r="V127" s="124" t="s">
        <v>348</v>
      </c>
      <c r="W127" s="21" t="s">
        <v>10</v>
      </c>
      <c r="Y127" s="21"/>
      <c r="Z127" s="21"/>
      <c r="AA127" s="21"/>
      <c r="AB127" s="21"/>
      <c r="AC127" s="21"/>
      <c r="AD127" s="21"/>
      <c r="AE127" s="21"/>
      <c r="AF127" s="21"/>
    </row>
    <row r="128" spans="1:32">
      <c r="A128" s="36"/>
      <c r="B128" s="62" t="s">
        <v>117</v>
      </c>
      <c r="C128" s="37" t="str">
        <f>IF(A128="","",VLOOKUP($A$121,IF(LEN(A128)=2,U15BB,U15BA),VLOOKUP(LEFT(A128,1),club,6,FALSE),FALSE))</f>
        <v/>
      </c>
      <c r="D128" s="37" t="str">
        <f>IF(A128="","",VLOOKUP(LEFT(A128,1),club,2,FALSE))</f>
        <v/>
      </c>
      <c r="E128" s="93"/>
      <c r="F128" s="37">
        <f>Decsheets!$U$11</f>
        <v>4.0</v>
      </c>
      <c r="G128" s="29"/>
      <c r="I128" s="39"/>
      <c r="J128" s="35" t="str">
        <f>IF($A128="","",IF(LEFT($A128,1)=J$13,$F128,""))</f>
        <v/>
      </c>
      <c r="K128" s="35" t="str">
        <f>IF($A128="","",IF(LEFT($A128,1)=K$13,$F128,""))</f>
        <v/>
      </c>
      <c r="L128" s="35" t="str">
        <f>IF($A128="","",IF(LEFT($A128,1)=L$13,$F128,""))</f>
        <v/>
      </c>
      <c r="M128" s="35" t="str">
        <f>IF($A128="","",IF(LEFT($A128,1)=M$13,$F128,""))</f>
        <v/>
      </c>
      <c r="N128" s="35" t="str">
        <f>IF($A128="","",IF(LEFT($A128,1)=N$13,$F128,""))</f>
        <v/>
      </c>
      <c r="O128" s="35" t="str">
        <f>IF($A128="","",IF(LEFT($A128,1)=O$13,$F128,""))</f>
        <v/>
      </c>
      <c r="P128" s="35" t="str">
        <f>IF($A128="","",IF(LEFT($A128,1)=P$13,$F128,""))</f>
        <v/>
      </c>
      <c r="Q128" s="35" t="str">
        <f>IF($A128="","",IF(LEFT($A128,1)=Q$13,$F128,""))</f>
        <v/>
      </c>
      <c r="R128" s="35"/>
      <c r="S128" s="29"/>
      <c r="T128" s="21" t="s">
        <v>274</v>
      </c>
      <c r="U128" s="21" t="s">
        <v>204</v>
      </c>
      <c r="V128" s="124" t="s">
        <v>348</v>
      </c>
      <c r="W128" s="21" t="s">
        <v>10</v>
      </c>
      <c r="Y128" s="21"/>
      <c r="Z128" s="21"/>
      <c r="AA128" s="21"/>
      <c r="AB128" s="21"/>
      <c r="AC128" s="21"/>
      <c r="AD128" s="21"/>
      <c r="AE128" s="21"/>
      <c r="AF128" s="21"/>
    </row>
    <row r="129" spans="1:32">
      <c r="A129" s="36"/>
      <c r="B129" s="62" t="s">
        <v>118</v>
      </c>
      <c r="C129" s="37" t="str">
        <f>IF(A129="","",VLOOKUP($A$121,IF(LEN(A129)=2,U15BB,U15BA),VLOOKUP(LEFT(A129,1),club,6,FALSE),FALSE))</f>
        <v/>
      </c>
      <c r="D129" s="37" t="str">
        <f>IF(A129="","",VLOOKUP(LEFT(A129,1),club,2,FALSE))</f>
        <v/>
      </c>
      <c r="E129" s="93"/>
      <c r="F129" s="37">
        <f>Decsheets!$U$12</f>
        <v>2.0</v>
      </c>
      <c r="G129" s="29"/>
      <c r="I129" s="39"/>
      <c r="J129" s="35" t="str">
        <f>IF($A129="","",IF(LEFT($A129,1)=J$13,$F129,""))</f>
        <v/>
      </c>
      <c r="K129" s="35" t="str">
        <f>IF($A129="","",IF(LEFT($A129,1)=K$13,$F129,""))</f>
        <v/>
      </c>
      <c r="L129" s="35" t="str">
        <f>IF($A129="","",IF(LEFT($A129,1)=L$13,$F129,""))</f>
        <v/>
      </c>
      <c r="M129" s="35" t="str">
        <f>IF($A129="","",IF(LEFT($A129,1)=M$13,$F129,""))</f>
        <v/>
      </c>
      <c r="N129" s="35" t="str">
        <f>IF($A129="","",IF(LEFT($A129,1)=N$13,$F129,""))</f>
        <v/>
      </c>
      <c r="O129" s="35" t="str">
        <f>IF($A129="","",IF(LEFT($A129,1)=O$13,$F129,""))</f>
        <v/>
      </c>
      <c r="P129" s="35" t="str">
        <f>IF($A129="","",IF(LEFT($A129,1)=P$13,$F129,""))</f>
        <v/>
      </c>
      <c r="Q129" s="35" t="str">
        <f>IF($A129="","",IF(LEFT($A129,1)=Q$13,$F129,""))</f>
        <v/>
      </c>
      <c r="R129" s="35">
        <f>SUM(Decsheets!$U$5:$U$12)-(SUM(J122:Q129))</f>
        <v>56.0</v>
      </c>
      <c r="S129" s="29"/>
      <c r="T129" s="21" t="s">
        <v>274</v>
      </c>
      <c r="U129" s="21" t="s">
        <v>204</v>
      </c>
      <c r="V129" s="124" t="s">
        <v>348</v>
      </c>
      <c r="W129" s="21" t="s">
        <v>10</v>
      </c>
      <c r="Y129" s="21"/>
      <c r="Z129" s="21"/>
      <c r="AA129" s="21"/>
      <c r="AB129" s="21"/>
      <c r="AC129" s="21"/>
      <c r="AD129" s="21"/>
      <c r="AE129" s="21"/>
      <c r="AF129" s="21"/>
    </row>
    <row r="130" spans="1:32" s="21" customFormat="1">
      <c r="A130" s="32" t="s">
        <v>191</v>
      </c>
      <c r="B130" s="61"/>
      <c r="C130" s="40" t="s">
        <v>349</v>
      </c>
      <c r="D130" s="39"/>
      <c r="E130" s="115" t="s">
        <v>145</v>
      </c>
      <c r="F130" s="39"/>
      <c r="G130" s="29"/>
      <c r="H130" s="21"/>
      <c r="I130" s="29"/>
      <c r="J130" s="35"/>
      <c r="K130" s="35"/>
      <c r="L130" s="35"/>
      <c r="M130" s="35"/>
      <c r="N130" s="35"/>
      <c r="O130" s="35"/>
      <c r="P130" s="35"/>
      <c r="Q130" s="35"/>
      <c r="R130" s="35"/>
      <c r="S130" s="29" t="s">
        <v>196</v>
      </c>
    </row>
    <row r="131" spans="1:32">
      <c r="A131" s="36" t="s">
        <v>139</v>
      </c>
      <c r="B131" s="62">
        <v>1.0</v>
      </c>
      <c r="C131" s="37" t="str">
        <f>IF(A131="","",VLOOKUP($A$130,IF(LEN(A131)=2,U15BB,U15BA),VLOOKUP(LEFT(A131,1),club,6,FALSE),FALSE))</f>
        <v>Louis Roderick</v>
      </c>
      <c r="D131" s="37" t="str">
        <f>IF(A131="","",VLOOKUP(LEFT(A131,1),club,2,FALSE))</f>
        <v>Ealing S&amp;M</v>
      </c>
      <c r="E131" s="93">
        <v>4.28</v>
      </c>
      <c r="F131" s="37">
        <f>Decsheets!$V$5</f>
        <v>8.0</v>
      </c>
      <c r="G131" s="29"/>
      <c r="I131" s="39"/>
      <c r="J131" s="35">
        <f>IF($A131="","",IF(LEFT($A131,1)=J$13,$F131,""))</f>
        <v>8.0</v>
      </c>
      <c r="K131" s="35" t="str">
        <f>IF($A131="","",IF(LEFT($A131,1)=K$13,$F131,""))</f>
        <v/>
      </c>
      <c r="L131" s="35" t="str">
        <f>IF($A131="","",IF(LEFT($A131,1)=L$13,$F131,""))</f>
        <v/>
      </c>
      <c r="M131" s="35" t="str">
        <f>IF($A131="","",IF(LEFT($A131,1)=M$13,$F131,""))</f>
        <v/>
      </c>
      <c r="N131" s="35" t="str">
        <f>IF($A131="","",IF(LEFT($A131,1)=N$13,$F131,""))</f>
        <v/>
      </c>
      <c r="O131" s="35" t="str">
        <f>IF($A131="","",IF(LEFT($A131,1)=O$13,$F131,""))</f>
        <v/>
      </c>
      <c r="P131" s="35" t="str">
        <f>IF($A131="","",IF(LEFT($A131,1)=P$13,$F131,""))</f>
        <v/>
      </c>
      <c r="Q131" s="35" t="str">
        <f>IF($A131="","",IF(LEFT($A131,1)=Q$13,$F131,""))</f>
        <v/>
      </c>
      <c r="R131" s="35"/>
      <c r="S131" s="29"/>
      <c r="T131" s="21" t="s">
        <v>274</v>
      </c>
      <c r="U131" s="21" t="s">
        <v>204</v>
      </c>
      <c r="V131" s="124" t="s">
        <v>348</v>
      </c>
      <c r="W131" s="21" t="s">
        <v>15</v>
      </c>
      <c r="Y131" s="21"/>
      <c r="Z131" s="21"/>
      <c r="AA131" s="21"/>
      <c r="AB131" s="21"/>
      <c r="AC131" s="21"/>
      <c r="AD131" s="21"/>
      <c r="AE131" s="21"/>
      <c r="AF131" s="21"/>
    </row>
    <row r="132" spans="1:32">
      <c r="A132" s="36"/>
      <c r="B132" s="62">
        <v>2.0</v>
      </c>
      <c r="C132" s="37" t="str">
        <f>IF(A132="","",VLOOKUP($A$130,IF(LEN(A132)=2,U15BB,U15BA),VLOOKUP(LEFT(A132,1),club,6,FALSE),FALSE))</f>
        <v/>
      </c>
      <c r="D132" s="37" t="str">
        <f>IF(A132="","",VLOOKUP(LEFT(A132,1),club,2,FALSE))</f>
        <v/>
      </c>
      <c r="E132" s="93"/>
      <c r="F132" s="37">
        <f>Decsheets!$V$6</f>
        <v>7.0</v>
      </c>
      <c r="G132" s="29"/>
      <c r="I132" s="39"/>
      <c r="J132" s="35" t="str">
        <f>IF($A132="","",IF(LEFT($A132,1)=J$13,$F132,""))</f>
        <v/>
      </c>
      <c r="K132" s="35" t="str">
        <f>IF($A132="","",IF(LEFT($A132,1)=K$13,$F132,""))</f>
        <v/>
      </c>
      <c r="L132" s="35" t="str">
        <f>IF($A132="","",IF(LEFT($A132,1)=L$13,$F132,""))</f>
        <v/>
      </c>
      <c r="M132" s="35" t="str">
        <f>IF($A132="","",IF(LEFT($A132,1)=M$13,$F132,""))</f>
        <v/>
      </c>
      <c r="N132" s="35" t="str">
        <f>IF($A132="","",IF(LEFT($A132,1)=N$13,$F132,""))</f>
        <v/>
      </c>
      <c r="O132" s="35" t="str">
        <f>IF($A132="","",IF(LEFT($A132,1)=O$13,$F132,""))</f>
        <v/>
      </c>
      <c r="P132" s="35" t="str">
        <f>IF($A132="","",IF(LEFT($A132,1)=P$13,$F132,""))</f>
        <v/>
      </c>
      <c r="Q132" s="35" t="str">
        <f>IF($A132="","",IF(LEFT($A132,1)=Q$13,$F132,""))</f>
        <v/>
      </c>
      <c r="R132" s="35"/>
      <c r="S132" s="29"/>
      <c r="T132" s="21" t="s">
        <v>274</v>
      </c>
      <c r="U132" s="21" t="s">
        <v>204</v>
      </c>
      <c r="V132" s="124" t="s">
        <v>348</v>
      </c>
      <c r="W132" s="21" t="s">
        <v>15</v>
      </c>
      <c r="Y132" s="21"/>
      <c r="Z132" s="21"/>
      <c r="AA132" s="21"/>
      <c r="AB132" s="21"/>
      <c r="AC132" s="21"/>
      <c r="AD132" s="21"/>
      <c r="AE132" s="21"/>
      <c r="AF132" s="21"/>
    </row>
    <row r="133" spans="1:32">
      <c r="A133" s="36"/>
      <c r="B133" s="62">
        <v>3.0</v>
      </c>
      <c r="C133" s="37" t="str">
        <f>IF(A133="","",VLOOKUP($A$130,IF(LEN(A133)=2,U15BB,U15BA),VLOOKUP(LEFT(A133,1),club,6,FALSE),FALSE))</f>
        <v/>
      </c>
      <c r="D133" s="37" t="str">
        <f>IF(A133="","",VLOOKUP(LEFT(A133,1),club,2,FALSE))</f>
        <v/>
      </c>
      <c r="E133" s="93"/>
      <c r="F133" s="37">
        <f>Decsheets!$V$7</f>
        <v>6.0</v>
      </c>
      <c r="G133" s="29"/>
      <c r="I133" s="39"/>
      <c r="J133" s="35" t="str">
        <f>IF($A133="","",IF(LEFT($A133,1)=J$13,$F133,""))</f>
        <v/>
      </c>
      <c r="K133" s="35" t="str">
        <f>IF($A133="","",IF(LEFT($A133,1)=K$13,$F133,""))</f>
        <v/>
      </c>
      <c r="L133" s="35" t="str">
        <f>IF($A133="","",IF(LEFT($A133,1)=L$13,$F133,""))</f>
        <v/>
      </c>
      <c r="M133" s="35" t="str">
        <f>IF($A133="","",IF(LEFT($A133,1)=M$13,$F133,""))</f>
        <v/>
      </c>
      <c r="N133" s="35" t="str">
        <f>IF($A133="","",IF(LEFT($A133,1)=N$13,$F133,""))</f>
        <v/>
      </c>
      <c r="O133" s="35" t="str">
        <f>IF($A133="","",IF(LEFT($A133,1)=O$13,$F133,""))</f>
        <v/>
      </c>
      <c r="P133" s="35" t="str">
        <f>IF($A133="","",IF(LEFT($A133,1)=P$13,$F133,""))</f>
        <v/>
      </c>
      <c r="Q133" s="35" t="str">
        <f>IF($A133="","",IF(LEFT($A133,1)=Q$13,$F133,""))</f>
        <v/>
      </c>
      <c r="R133" s="35"/>
      <c r="S133" s="29"/>
      <c r="T133" s="21" t="s">
        <v>274</v>
      </c>
      <c r="U133" s="21" t="s">
        <v>204</v>
      </c>
      <c r="V133" s="124" t="s">
        <v>348</v>
      </c>
      <c r="W133" s="21" t="s">
        <v>15</v>
      </c>
      <c r="Y133" s="21"/>
      <c r="Z133" s="21"/>
      <c r="AA133" s="21"/>
      <c r="AB133" s="21"/>
      <c r="AC133" s="21"/>
      <c r="AD133" s="21"/>
      <c r="AE133" s="21"/>
      <c r="AF133" s="21"/>
    </row>
    <row r="134" spans="1:32">
      <c r="A134" s="36"/>
      <c r="B134" s="62" t="s">
        <v>114</v>
      </c>
      <c r="C134" s="37" t="str">
        <f>IF(A134="","",VLOOKUP($A$130,IF(LEN(A134)=2,U15BB,U15BA),VLOOKUP(LEFT(A134,1),club,6,FALSE),FALSE))</f>
        <v/>
      </c>
      <c r="D134" s="37" t="str">
        <f>IF(A134="","",VLOOKUP(LEFT(A134,1),club,2,FALSE))</f>
        <v/>
      </c>
      <c r="E134" s="93"/>
      <c r="F134" s="37">
        <f>Decsheets!$V$8</f>
        <v>5.0</v>
      </c>
      <c r="G134" s="29"/>
      <c r="I134" s="39"/>
      <c r="J134" s="35" t="str">
        <f>IF($A134="","",IF(LEFT($A134,1)=J$13,$F134,""))</f>
        <v/>
      </c>
      <c r="K134" s="35" t="str">
        <f>IF($A134="","",IF(LEFT($A134,1)=K$13,$F134,""))</f>
        <v/>
      </c>
      <c r="L134" s="35" t="str">
        <f>IF($A134="","",IF(LEFT($A134,1)=L$13,$F134,""))</f>
        <v/>
      </c>
      <c r="M134" s="35" t="str">
        <f>IF($A134="","",IF(LEFT($A134,1)=M$13,$F134,""))</f>
        <v/>
      </c>
      <c r="N134" s="35" t="str">
        <f>IF($A134="","",IF(LEFT($A134,1)=N$13,$F134,""))</f>
        <v/>
      </c>
      <c r="O134" s="35" t="str">
        <f>IF($A134="","",IF(LEFT($A134,1)=O$13,$F134,""))</f>
        <v/>
      </c>
      <c r="P134" s="35" t="str">
        <f>IF($A134="","",IF(LEFT($A134,1)=P$13,$F134,""))</f>
        <v/>
      </c>
      <c r="Q134" s="35" t="str">
        <f>IF($A134="","",IF(LEFT($A134,1)=Q$13,$F134,""))</f>
        <v/>
      </c>
      <c r="R134" s="35"/>
      <c r="S134" s="29"/>
      <c r="T134" s="21" t="s">
        <v>274</v>
      </c>
      <c r="U134" s="21" t="s">
        <v>204</v>
      </c>
      <c r="V134" s="124" t="s">
        <v>348</v>
      </c>
      <c r="W134" s="21" t="s">
        <v>15</v>
      </c>
      <c r="Y134" s="21"/>
      <c r="Z134" s="21"/>
      <c r="AA134" s="21"/>
      <c r="AB134" s="21"/>
      <c r="AC134" s="21"/>
      <c r="AD134" s="21"/>
      <c r="AE134" s="21"/>
      <c r="AF134" s="21"/>
    </row>
    <row r="135" spans="1:32">
      <c r="A135" s="36"/>
      <c r="B135" s="62" t="s">
        <v>115</v>
      </c>
      <c r="C135" s="37" t="str">
        <f>IF(A135="","",VLOOKUP($A$130,IF(LEN(A135)=2,U15BB,U15BA),VLOOKUP(LEFT(A135,1),club,6,FALSE),FALSE))</f>
        <v/>
      </c>
      <c r="D135" s="37" t="str">
        <f>IF(A135="","",VLOOKUP(LEFT(A135,1),club,2,FALSE))</f>
        <v/>
      </c>
      <c r="E135" s="93"/>
      <c r="F135" s="37">
        <f>Decsheets!$V$9</f>
        <v>4.0</v>
      </c>
      <c r="G135" s="29"/>
      <c r="I135" s="39"/>
      <c r="J135" s="35" t="str">
        <f>IF($A135="","",IF(LEFT($A135,1)=J$13,$F135,""))</f>
        <v/>
      </c>
      <c r="K135" s="35" t="str">
        <f>IF($A135="","",IF(LEFT($A135,1)=K$13,$F135,""))</f>
        <v/>
      </c>
      <c r="L135" s="35" t="str">
        <f>IF($A135="","",IF(LEFT($A135,1)=L$13,$F135,""))</f>
        <v/>
      </c>
      <c r="M135" s="35" t="str">
        <f>IF($A135="","",IF(LEFT($A135,1)=M$13,$F135,""))</f>
        <v/>
      </c>
      <c r="N135" s="35" t="str">
        <f>IF($A135="","",IF(LEFT($A135,1)=N$13,$F135,""))</f>
        <v/>
      </c>
      <c r="O135" s="35" t="str">
        <f>IF($A135="","",IF(LEFT($A135,1)=O$13,$F135,""))</f>
        <v/>
      </c>
      <c r="P135" s="35" t="str">
        <f>IF($A135="","",IF(LEFT($A135,1)=P$13,$F135,""))</f>
        <v/>
      </c>
      <c r="Q135" s="35" t="str">
        <f>IF($A135="","",IF(LEFT($A135,1)=Q$13,$F135,""))</f>
        <v/>
      </c>
      <c r="R135" s="35"/>
      <c r="S135" s="29"/>
      <c r="T135" s="21" t="s">
        <v>274</v>
      </c>
      <c r="U135" s="21" t="s">
        <v>204</v>
      </c>
      <c r="V135" s="124" t="s">
        <v>348</v>
      </c>
      <c r="W135" s="21" t="s">
        <v>15</v>
      </c>
      <c r="Y135" s="21"/>
      <c r="Z135" s="21"/>
      <c r="AA135" s="21"/>
      <c r="AB135" s="21"/>
      <c r="AC135" s="21"/>
      <c r="AD135" s="21"/>
      <c r="AE135" s="21"/>
      <c r="AF135" s="21"/>
    </row>
    <row r="136" spans="1:32">
      <c r="A136" s="36"/>
      <c r="B136" s="62" t="s">
        <v>116</v>
      </c>
      <c r="C136" s="37" t="str">
        <f>IF(A136="","",VLOOKUP($A$130,IF(LEN(A136)=2,U15BB,U15BA),VLOOKUP(LEFT(A136,1),club,6,FALSE),FALSE))</f>
        <v/>
      </c>
      <c r="D136" s="37" t="str">
        <f>IF(A136="","",VLOOKUP(LEFT(A136,1),club,2,FALSE))</f>
        <v/>
      </c>
      <c r="E136" s="93"/>
      <c r="F136" s="37">
        <f>Decsheets!$V$10</f>
        <v>3.0</v>
      </c>
      <c r="G136" s="29"/>
      <c r="I136" s="39"/>
      <c r="J136" s="35" t="str">
        <f>IF($A136="","",IF(LEFT($A136,1)=J$13,$F136,""))</f>
        <v/>
      </c>
      <c r="K136" s="35" t="str">
        <f>IF($A136="","",IF(LEFT($A136,1)=K$13,$F136,""))</f>
        <v/>
      </c>
      <c r="L136" s="35" t="str">
        <f>IF($A136="","",IF(LEFT($A136,1)=L$13,$F136,""))</f>
        <v/>
      </c>
      <c r="M136" s="35" t="str">
        <f>IF($A136="","",IF(LEFT($A136,1)=M$13,$F136,""))</f>
        <v/>
      </c>
      <c r="N136" s="35" t="str">
        <f>IF($A136="","",IF(LEFT($A136,1)=N$13,$F136,""))</f>
        <v/>
      </c>
      <c r="O136" s="35" t="str">
        <f>IF($A136="","",IF(LEFT($A136,1)=O$13,$F136,""))</f>
        <v/>
      </c>
      <c r="P136" s="35" t="str">
        <f>IF($A136="","",IF(LEFT($A136,1)=P$13,$F136,""))</f>
        <v/>
      </c>
      <c r="Q136" s="35" t="str">
        <f>IF($A136="","",IF(LEFT($A136,1)=Q$13,$F136,""))</f>
        <v/>
      </c>
      <c r="R136" s="35"/>
      <c r="S136" s="29"/>
      <c r="T136" s="21" t="s">
        <v>274</v>
      </c>
      <c r="U136" s="21" t="s">
        <v>204</v>
      </c>
      <c r="V136" s="124" t="s">
        <v>348</v>
      </c>
      <c r="W136" s="21" t="s">
        <v>15</v>
      </c>
      <c r="Y136" s="21"/>
      <c r="Z136" s="21"/>
      <c r="AA136" s="21"/>
      <c r="AB136" s="21"/>
      <c r="AC136" s="21"/>
      <c r="AD136" s="21"/>
      <c r="AE136" s="21"/>
      <c r="AF136" s="21"/>
    </row>
    <row r="137" spans="1:32">
      <c r="A137" s="36"/>
      <c r="B137" s="62" t="s">
        <v>117</v>
      </c>
      <c r="C137" s="37" t="str">
        <f>IF(A137="","",VLOOKUP($A$130,IF(LEN(A137)=2,U15BB,U15BA),VLOOKUP(LEFT(A137,1),club,6,FALSE),FALSE))</f>
        <v/>
      </c>
      <c r="D137" s="37" t="str">
        <f>IF(A137="","",VLOOKUP(LEFT(A137,1),club,2,FALSE))</f>
        <v/>
      </c>
      <c r="E137" s="93"/>
      <c r="F137" s="37">
        <f>Decsheets!$V$11</f>
        <v>2.0</v>
      </c>
      <c r="G137" s="29"/>
      <c r="I137" s="39"/>
      <c r="J137" s="35" t="str">
        <f>IF($A137="","",IF(LEFT($A137,1)=J$13,$F137,""))</f>
        <v/>
      </c>
      <c r="K137" s="35" t="str">
        <f>IF($A137="","",IF(LEFT($A137,1)=K$13,$F137,""))</f>
        <v/>
      </c>
      <c r="L137" s="35" t="str">
        <f>IF($A137="","",IF(LEFT($A137,1)=L$13,$F137,""))</f>
        <v/>
      </c>
      <c r="M137" s="35" t="str">
        <f>IF($A137="","",IF(LEFT($A137,1)=M$13,$F137,""))</f>
        <v/>
      </c>
      <c r="N137" s="35" t="str">
        <f>IF($A137="","",IF(LEFT($A137,1)=N$13,$F137,""))</f>
        <v/>
      </c>
      <c r="O137" s="35" t="str">
        <f>IF($A137="","",IF(LEFT($A137,1)=O$13,$F137,""))</f>
        <v/>
      </c>
      <c r="P137" s="35" t="str">
        <f>IF($A137="","",IF(LEFT($A137,1)=P$13,$F137,""))</f>
        <v/>
      </c>
      <c r="Q137" s="35" t="str">
        <f>IF($A137="","",IF(LEFT($A137,1)=Q$13,$F137,""))</f>
        <v/>
      </c>
      <c r="R137" s="35"/>
      <c r="S137" s="29"/>
      <c r="T137" s="21" t="s">
        <v>274</v>
      </c>
      <c r="U137" s="21" t="s">
        <v>204</v>
      </c>
      <c r="V137" s="124" t="s">
        <v>348</v>
      </c>
      <c r="W137" s="21" t="s">
        <v>15</v>
      </c>
      <c r="Y137" s="21"/>
      <c r="Z137" s="21"/>
      <c r="AA137" s="21"/>
      <c r="AB137" s="21"/>
      <c r="AC137" s="21"/>
      <c r="AD137" s="21"/>
      <c r="AE137" s="21"/>
      <c r="AF137" s="21"/>
    </row>
    <row r="138" spans="1:32">
      <c r="A138" s="36"/>
      <c r="B138" s="62" t="s">
        <v>118</v>
      </c>
      <c r="C138" s="37" t="str">
        <f>IF(A138="","",VLOOKUP($A$130,IF(LEN(A138)=2,U15BB,U15BA),VLOOKUP(LEFT(A138,1),club,6,FALSE),FALSE))</f>
        <v/>
      </c>
      <c r="D138" s="37" t="str">
        <f>IF(A138="","",VLOOKUP(LEFT(A138,1),club,2,FALSE))</f>
        <v/>
      </c>
      <c r="E138" s="93"/>
      <c r="F138" s="37">
        <f>Decsheets!$V$12</f>
        <v>1.0</v>
      </c>
      <c r="G138" s="29"/>
      <c r="I138" s="39"/>
      <c r="J138" s="35" t="str">
        <f>IF($A138="","",IF(LEFT($A138,1)=J$13,$F138,""))</f>
        <v/>
      </c>
      <c r="K138" s="35" t="str">
        <f>IF($A138="","",IF(LEFT($A138,1)=K$13,$F138,""))</f>
        <v/>
      </c>
      <c r="L138" s="35" t="str">
        <f>IF($A138="","",IF(LEFT($A138,1)=L$13,$F138,""))</f>
        <v/>
      </c>
      <c r="M138" s="35" t="str">
        <f>IF($A138="","",IF(LEFT($A138,1)=M$13,$F138,""))</f>
        <v/>
      </c>
      <c r="N138" s="35" t="str">
        <f>IF($A138="","",IF(LEFT($A138,1)=N$13,$F138,""))</f>
        <v/>
      </c>
      <c r="O138" s="35" t="str">
        <f>IF($A138="","",IF(LEFT($A138,1)=O$13,$F138,""))</f>
        <v/>
      </c>
      <c r="P138" s="35" t="str">
        <f>IF($A138="","",IF(LEFT($A138,1)=P$13,$F138,""))</f>
        <v/>
      </c>
      <c r="Q138" s="35" t="str">
        <f>IF($A138="","",IF(LEFT($A138,1)=Q$13,$F138,""))</f>
        <v/>
      </c>
      <c r="R138" s="35">
        <f>SUM(Decsheets!$V$5:$V$12)-(SUM(J131:Q138))</f>
        <v>28.0</v>
      </c>
      <c r="S138" s="29"/>
      <c r="T138" s="21" t="s">
        <v>274</v>
      </c>
      <c r="U138" s="21" t="s">
        <v>204</v>
      </c>
      <c r="V138" s="124" t="s">
        <v>348</v>
      </c>
      <c r="W138" s="21" t="s">
        <v>15</v>
      </c>
      <c r="Y138" s="21"/>
      <c r="Z138" s="21"/>
      <c r="AA138" s="21"/>
      <c r="AB138" s="21"/>
      <c r="AC138" s="21"/>
      <c r="AD138" s="21"/>
      <c r="AE138" s="21"/>
      <c r="AF138" s="21"/>
    </row>
    <row r="139" spans="1:32" s="21" customFormat="1">
      <c r="A139" s="32" t="s">
        <v>237</v>
      </c>
      <c r="B139" s="61"/>
      <c r="C139" s="40" t="s">
        <v>350</v>
      </c>
      <c r="D139" s="39"/>
      <c r="E139" s="115" t="s">
        <v>145</v>
      </c>
      <c r="F139" s="39"/>
      <c r="G139" s="29"/>
      <c r="H139" s="21"/>
      <c r="I139" s="29"/>
      <c r="J139" s="35"/>
      <c r="K139" s="35"/>
      <c r="L139" s="35"/>
      <c r="M139" s="35"/>
      <c r="N139" s="35"/>
      <c r="O139" s="35"/>
      <c r="P139" s="35"/>
      <c r="Q139" s="35"/>
      <c r="R139" s="35"/>
      <c r="S139" s="29" t="s">
        <v>239</v>
      </c>
    </row>
    <row r="140" spans="1:32">
      <c r="A140" s="36" t="s">
        <v>134</v>
      </c>
      <c r="B140" s="62">
        <v>1.0</v>
      </c>
      <c r="C140" s="37" t="str">
        <f>IF(A140="","",VLOOKUP($A$139,IF(LEN(A140)=2,U15BB,U15BA),VLOOKUP(LEFT(A140,1),club,6,FALSE),FALSE))</f>
        <v>Kai English</v>
      </c>
      <c r="D140" s="37" t="str">
        <f>IF(A140="","",VLOOKUP(LEFT(A140,1),club,2,FALSE))</f>
        <v>Ealing S&amp;M</v>
      </c>
      <c r="E140" s="93">
        <v>27.17</v>
      </c>
      <c r="F140" s="37">
        <f>Decsheets!$U$5</f>
        <v>16.0</v>
      </c>
      <c r="G140" s="29"/>
      <c r="I140" s="39"/>
      <c r="J140" s="35">
        <f>IF($A140="","",IF(LEFT($A140,1)=J$13,$F140,""))</f>
        <v>16.0</v>
      </c>
      <c r="K140" s="35" t="str">
        <f>IF($A140="","",IF(LEFT($A140,1)=K$13,$F140,""))</f>
        <v/>
      </c>
      <c r="L140" s="35" t="str">
        <f>IF($A140="","",IF(LEFT($A140,1)=L$13,$F140,""))</f>
        <v/>
      </c>
      <c r="M140" s="35" t="str">
        <f>IF($A140="","",IF(LEFT($A140,1)=M$13,$F140,""))</f>
        <v/>
      </c>
      <c r="N140" s="35" t="str">
        <f>IF($A140="","",IF(LEFT($A140,1)=N$13,$F140,""))</f>
        <v/>
      </c>
      <c r="O140" s="35" t="str">
        <f>IF($A140="","",IF(LEFT($A140,1)=O$13,$F140,""))</f>
        <v/>
      </c>
      <c r="P140" s="35" t="str">
        <f>IF($A140="","",IF(LEFT($A140,1)=P$13,$F140,""))</f>
        <v/>
      </c>
      <c r="Q140" s="35" t="str">
        <f>IF($A140="","",IF(LEFT($A140,1)=Q$13,$F140,""))</f>
        <v/>
      </c>
      <c r="R140" s="35"/>
      <c r="S140" s="29"/>
      <c r="T140" s="21" t="s">
        <v>274</v>
      </c>
      <c r="U140" s="21" t="s">
        <v>204</v>
      </c>
      <c r="V140" s="124" t="s">
        <v>351</v>
      </c>
      <c r="W140" s="21" t="s">
        <v>10</v>
      </c>
      <c r="Y140" s="21"/>
      <c r="Z140" s="21"/>
      <c r="AA140" s="21"/>
      <c r="AB140" s="21"/>
      <c r="AC140" s="21"/>
      <c r="AD140" s="21"/>
      <c r="AE140" s="21"/>
      <c r="AF140" s="21"/>
    </row>
    <row r="141" spans="1:32">
      <c r="A141" s="36"/>
      <c r="B141" s="62">
        <v>2.0</v>
      </c>
      <c r="C141" s="37" t="str">
        <f>IF(A141="","",VLOOKUP($A$139,IF(LEN(A141)=2,U15BB,U15BA),VLOOKUP(LEFT(A141,1),club,6,FALSE),FALSE))</f>
        <v/>
      </c>
      <c r="D141" s="37" t="str">
        <f>IF(A141="","",VLOOKUP(LEFT(A141,1),club,2,FALSE))</f>
        <v/>
      </c>
      <c r="E141" s="93"/>
      <c r="F141" s="37">
        <f>Decsheets!$U$6</f>
        <v>14.0</v>
      </c>
      <c r="G141" s="29"/>
      <c r="I141" s="39"/>
      <c r="J141" s="35" t="str">
        <f>IF($A141="","",IF(LEFT($A141,1)=J$13,$F141,""))</f>
        <v/>
      </c>
      <c r="K141" s="35" t="str">
        <f>IF($A141="","",IF(LEFT($A141,1)=K$13,$F141,""))</f>
        <v/>
      </c>
      <c r="L141" s="35" t="str">
        <f>IF($A141="","",IF(LEFT($A141,1)=L$13,$F141,""))</f>
        <v/>
      </c>
      <c r="M141" s="35" t="str">
        <f>IF($A141="","",IF(LEFT($A141,1)=M$13,$F141,""))</f>
        <v/>
      </c>
      <c r="N141" s="35" t="str">
        <f>IF($A141="","",IF(LEFT($A141,1)=N$13,$F141,""))</f>
        <v/>
      </c>
      <c r="O141" s="35" t="str">
        <f>IF($A141="","",IF(LEFT($A141,1)=O$13,$F141,""))</f>
        <v/>
      </c>
      <c r="P141" s="35" t="str">
        <f>IF($A141="","",IF(LEFT($A141,1)=P$13,$F141,""))</f>
        <v/>
      </c>
      <c r="Q141" s="35" t="str">
        <f>IF($A141="","",IF(LEFT($A141,1)=Q$13,$F141,""))</f>
        <v/>
      </c>
      <c r="R141" s="35"/>
      <c r="S141" s="29"/>
      <c r="T141" s="21" t="s">
        <v>274</v>
      </c>
      <c r="U141" s="21" t="s">
        <v>204</v>
      </c>
      <c r="V141" s="124" t="s">
        <v>351</v>
      </c>
      <c r="W141" s="21" t="s">
        <v>10</v>
      </c>
      <c r="Y141" s="21"/>
      <c r="Z141" s="21"/>
      <c r="AA141" s="21"/>
      <c r="AB141" s="21"/>
      <c r="AC141" s="21"/>
      <c r="AD141" s="21"/>
      <c r="AE141" s="21"/>
      <c r="AF141" s="21"/>
    </row>
    <row r="142" spans="1:32">
      <c r="A142" s="36"/>
      <c r="B142" s="62">
        <v>3.0</v>
      </c>
      <c r="C142" s="37" t="str">
        <f>IF(A142="","",VLOOKUP($A$139,IF(LEN(A142)=2,U15BB,U15BA),VLOOKUP(LEFT(A142,1),club,6,FALSE),FALSE))</f>
        <v/>
      </c>
      <c r="D142" s="37" t="str">
        <f>IF(A142="","",VLOOKUP(LEFT(A142,1),club,2,FALSE))</f>
        <v/>
      </c>
      <c r="E142" s="93"/>
      <c r="F142" s="37">
        <f>Decsheets!$U$7</f>
        <v>12.0</v>
      </c>
      <c r="G142" s="29"/>
      <c r="I142" s="39"/>
      <c r="J142" s="35" t="str">
        <f>IF($A142="","",IF(LEFT($A142,1)=J$13,$F142,""))</f>
        <v/>
      </c>
      <c r="K142" s="35" t="str">
        <f>IF($A142="","",IF(LEFT($A142,1)=K$13,$F142,""))</f>
        <v/>
      </c>
      <c r="L142" s="35" t="str">
        <f>IF($A142="","",IF(LEFT($A142,1)=L$13,$F142,""))</f>
        <v/>
      </c>
      <c r="M142" s="35" t="str">
        <f>IF($A142="","",IF(LEFT($A142,1)=M$13,$F142,""))</f>
        <v/>
      </c>
      <c r="N142" s="35" t="str">
        <f>IF($A142="","",IF(LEFT($A142,1)=N$13,$F142,""))</f>
        <v/>
      </c>
      <c r="O142" s="35" t="str">
        <f>IF($A142="","",IF(LEFT($A142,1)=O$13,$F142,""))</f>
        <v/>
      </c>
      <c r="P142" s="35" t="str">
        <f>IF($A142="","",IF(LEFT($A142,1)=P$13,$F142,""))</f>
        <v/>
      </c>
      <c r="Q142" s="35" t="str">
        <f>IF($A142="","",IF(LEFT($A142,1)=Q$13,$F142,""))</f>
        <v/>
      </c>
      <c r="R142" s="35"/>
      <c r="S142" s="29"/>
      <c r="T142" s="21" t="s">
        <v>274</v>
      </c>
      <c r="U142" s="21" t="s">
        <v>204</v>
      </c>
      <c r="V142" s="124" t="s">
        <v>351</v>
      </c>
      <c r="W142" s="21" t="s">
        <v>10</v>
      </c>
      <c r="Y142" s="21"/>
      <c r="Z142" s="21"/>
      <c r="AA142" s="21"/>
      <c r="AB142" s="21"/>
      <c r="AC142" s="21"/>
      <c r="AD142" s="21"/>
      <c r="AE142" s="21"/>
      <c r="AF142" s="21"/>
    </row>
    <row r="143" spans="1:32">
      <c r="A143" s="36"/>
      <c r="B143" s="62" t="s">
        <v>114</v>
      </c>
      <c r="C143" s="37" t="str">
        <f>IF(A143="","",VLOOKUP($A$139,IF(LEN(A143)=2,U15BB,U15BA),VLOOKUP(LEFT(A143,1),club,6,FALSE),FALSE))</f>
        <v/>
      </c>
      <c r="D143" s="37" t="str">
        <f>IF(A143="","",VLOOKUP(LEFT(A143,1),club,2,FALSE))</f>
        <v/>
      </c>
      <c r="E143" s="93"/>
      <c r="F143" s="37">
        <f>Decsheets!$U$8</f>
        <v>10.0</v>
      </c>
      <c r="G143" s="29"/>
      <c r="I143" s="39"/>
      <c r="J143" s="35" t="str">
        <f>IF($A143="","",IF(LEFT($A143,1)=J$13,$F143,""))</f>
        <v/>
      </c>
      <c r="K143" s="35" t="str">
        <f>IF($A143="","",IF(LEFT($A143,1)=K$13,$F143,""))</f>
        <v/>
      </c>
      <c r="L143" s="35" t="str">
        <f>IF($A143="","",IF(LEFT($A143,1)=L$13,$F143,""))</f>
        <v/>
      </c>
      <c r="M143" s="35" t="str">
        <f>IF($A143="","",IF(LEFT($A143,1)=M$13,$F143,""))</f>
        <v/>
      </c>
      <c r="N143" s="35" t="str">
        <f>IF($A143="","",IF(LEFT($A143,1)=N$13,$F143,""))</f>
        <v/>
      </c>
      <c r="O143" s="35" t="str">
        <f>IF($A143="","",IF(LEFT($A143,1)=O$13,$F143,""))</f>
        <v/>
      </c>
      <c r="P143" s="35" t="str">
        <f>IF($A143="","",IF(LEFT($A143,1)=P$13,$F143,""))</f>
        <v/>
      </c>
      <c r="Q143" s="35" t="str">
        <f>IF($A143="","",IF(LEFT($A143,1)=Q$13,$F143,""))</f>
        <v/>
      </c>
      <c r="R143" s="35"/>
      <c r="S143" s="29"/>
      <c r="T143" s="21" t="s">
        <v>274</v>
      </c>
      <c r="U143" s="21" t="s">
        <v>204</v>
      </c>
      <c r="V143" s="124" t="s">
        <v>351</v>
      </c>
      <c r="W143" s="21" t="s">
        <v>10</v>
      </c>
      <c r="Y143" s="21"/>
      <c r="Z143" s="21"/>
      <c r="AA143" s="21"/>
      <c r="AB143" s="21"/>
      <c r="AC143" s="21"/>
      <c r="AD143" s="21"/>
      <c r="AE143" s="21"/>
      <c r="AF143" s="21"/>
    </row>
    <row r="144" spans="1:32">
      <c r="A144" s="36"/>
      <c r="B144" s="62" t="s">
        <v>115</v>
      </c>
      <c r="C144" s="37" t="str">
        <f>IF(A144="","",VLOOKUP($A$139,IF(LEN(A144)=2,U15BB,U15BA),VLOOKUP(LEFT(A144,1),club,6,FALSE),FALSE))</f>
        <v/>
      </c>
      <c r="D144" s="37" t="str">
        <f>IF(A144="","",VLOOKUP(LEFT(A144,1),club,2,FALSE))</f>
        <v/>
      </c>
      <c r="E144" s="93"/>
      <c r="F144" s="37">
        <f>Decsheets!$U$9</f>
        <v>8.0</v>
      </c>
      <c r="G144" s="29"/>
      <c r="I144" s="39"/>
      <c r="J144" s="35" t="str">
        <f>IF($A144="","",IF(LEFT($A144,1)=J$13,$F144,""))</f>
        <v/>
      </c>
      <c r="K144" s="35" t="str">
        <f>IF($A144="","",IF(LEFT($A144,1)=K$13,$F144,""))</f>
        <v/>
      </c>
      <c r="L144" s="35" t="str">
        <f>IF($A144="","",IF(LEFT($A144,1)=L$13,$F144,""))</f>
        <v/>
      </c>
      <c r="M144" s="35" t="str">
        <f>IF($A144="","",IF(LEFT($A144,1)=M$13,$F144,""))</f>
        <v/>
      </c>
      <c r="N144" s="35" t="str">
        <f>IF($A144="","",IF(LEFT($A144,1)=N$13,$F144,""))</f>
        <v/>
      </c>
      <c r="O144" s="35" t="str">
        <f>IF($A144="","",IF(LEFT($A144,1)=O$13,$F144,""))</f>
        <v/>
      </c>
      <c r="P144" s="35" t="str">
        <f>IF($A144="","",IF(LEFT($A144,1)=P$13,$F144,""))</f>
        <v/>
      </c>
      <c r="Q144" s="35" t="str">
        <f>IF($A144="","",IF(LEFT($A144,1)=Q$13,$F144,""))</f>
        <v/>
      </c>
      <c r="R144" s="35"/>
      <c r="S144" s="29"/>
      <c r="T144" s="21" t="s">
        <v>274</v>
      </c>
      <c r="U144" s="21" t="s">
        <v>204</v>
      </c>
      <c r="V144" s="124" t="s">
        <v>351</v>
      </c>
      <c r="W144" s="21" t="s">
        <v>10</v>
      </c>
      <c r="Y144" s="21"/>
      <c r="Z144" s="21"/>
      <c r="AA144" s="21"/>
      <c r="AB144" s="21"/>
      <c r="AC144" s="21"/>
      <c r="AD144" s="21"/>
      <c r="AE144" s="21"/>
      <c r="AF144" s="21"/>
    </row>
    <row r="145" spans="1:32">
      <c r="A145" s="36"/>
      <c r="B145" s="62" t="s">
        <v>116</v>
      </c>
      <c r="C145" s="37" t="str">
        <f>IF(A145="","",VLOOKUP($A$139,IF(LEN(A145)=2,U15BB,U15BA),VLOOKUP(LEFT(A145,1),club,6,FALSE),FALSE))</f>
        <v/>
      </c>
      <c r="D145" s="37" t="str">
        <f>IF(A145="","",VLOOKUP(LEFT(A145,1),club,2,FALSE))</f>
        <v/>
      </c>
      <c r="E145" s="93"/>
      <c r="F145" s="37">
        <f>Decsheets!$U$10</f>
        <v>6.0</v>
      </c>
      <c r="G145" s="29"/>
      <c r="I145" s="39"/>
      <c r="J145" s="35" t="str">
        <f>IF($A145="","",IF(LEFT($A145,1)=J$13,$F145,""))</f>
        <v/>
      </c>
      <c r="K145" s="35" t="str">
        <f>IF($A145="","",IF(LEFT($A145,1)=K$13,$F145,""))</f>
        <v/>
      </c>
      <c r="L145" s="35" t="str">
        <f>IF($A145="","",IF(LEFT($A145,1)=L$13,$F145,""))</f>
        <v/>
      </c>
      <c r="M145" s="35" t="str">
        <f>IF($A145="","",IF(LEFT($A145,1)=M$13,$F145,""))</f>
        <v/>
      </c>
      <c r="N145" s="35" t="str">
        <f>IF($A145="","",IF(LEFT($A145,1)=N$13,$F145,""))</f>
        <v/>
      </c>
      <c r="O145" s="35" t="str">
        <f>IF($A145="","",IF(LEFT($A145,1)=O$13,$F145,""))</f>
        <v/>
      </c>
      <c r="P145" s="35" t="str">
        <f>IF($A145="","",IF(LEFT($A145,1)=P$13,$F145,""))</f>
        <v/>
      </c>
      <c r="Q145" s="35" t="str">
        <f>IF($A145="","",IF(LEFT($A145,1)=Q$13,$F145,""))</f>
        <v/>
      </c>
      <c r="R145" s="35"/>
      <c r="S145" s="29"/>
      <c r="T145" s="21" t="s">
        <v>274</v>
      </c>
      <c r="U145" s="21" t="s">
        <v>204</v>
      </c>
      <c r="V145" s="124" t="s">
        <v>351</v>
      </c>
      <c r="W145" s="21" t="s">
        <v>10</v>
      </c>
      <c r="Y145" s="21"/>
      <c r="Z145" s="21"/>
      <c r="AA145" s="21"/>
      <c r="AB145" s="21"/>
      <c r="AC145" s="21"/>
      <c r="AD145" s="21"/>
      <c r="AE145" s="21"/>
      <c r="AF145" s="21"/>
    </row>
    <row r="146" spans="1:32">
      <c r="A146" s="36"/>
      <c r="B146" s="62" t="s">
        <v>117</v>
      </c>
      <c r="C146" s="37" t="str">
        <f>IF(A146="","",VLOOKUP($A$139,IF(LEN(A146)=2,U15BB,U15BA),VLOOKUP(LEFT(A146,1),club,6,FALSE),FALSE))</f>
        <v/>
      </c>
      <c r="D146" s="37" t="str">
        <f>IF(A146="","",VLOOKUP(LEFT(A146,1),club,2,FALSE))</f>
        <v/>
      </c>
      <c r="E146" s="93"/>
      <c r="F146" s="37">
        <f>Decsheets!$U$11</f>
        <v>4.0</v>
      </c>
      <c r="G146" s="29"/>
      <c r="I146" s="39"/>
      <c r="J146" s="35" t="str">
        <f>IF($A146="","",IF(LEFT($A146,1)=J$13,$F146,""))</f>
        <v/>
      </c>
      <c r="K146" s="35" t="str">
        <f>IF($A146="","",IF(LEFT($A146,1)=K$13,$F146,""))</f>
        <v/>
      </c>
      <c r="L146" s="35" t="str">
        <f>IF($A146="","",IF(LEFT($A146,1)=L$13,$F146,""))</f>
        <v/>
      </c>
      <c r="M146" s="35" t="str">
        <f>IF($A146="","",IF(LEFT($A146,1)=M$13,$F146,""))</f>
        <v/>
      </c>
      <c r="N146" s="35" t="str">
        <f>IF($A146="","",IF(LEFT($A146,1)=N$13,$F146,""))</f>
        <v/>
      </c>
      <c r="O146" s="35" t="str">
        <f>IF($A146="","",IF(LEFT($A146,1)=O$13,$F146,""))</f>
        <v/>
      </c>
      <c r="P146" s="35" t="str">
        <f>IF($A146="","",IF(LEFT($A146,1)=P$13,$F146,""))</f>
        <v/>
      </c>
      <c r="Q146" s="35" t="str">
        <f>IF($A146="","",IF(LEFT($A146,1)=Q$13,$F146,""))</f>
        <v/>
      </c>
      <c r="R146" s="35"/>
      <c r="S146" s="29"/>
      <c r="T146" s="21" t="s">
        <v>274</v>
      </c>
      <c r="U146" s="21" t="s">
        <v>204</v>
      </c>
      <c r="V146" s="124" t="s">
        <v>351</v>
      </c>
      <c r="W146" s="21" t="s">
        <v>10</v>
      </c>
      <c r="Y146" s="21"/>
      <c r="Z146" s="21"/>
      <c r="AA146" s="21"/>
      <c r="AB146" s="21"/>
      <c r="AC146" s="21"/>
      <c r="AD146" s="21"/>
      <c r="AE146" s="21"/>
      <c r="AF146" s="21"/>
    </row>
    <row r="147" spans="1:32">
      <c r="A147" s="36"/>
      <c r="B147" s="62" t="s">
        <v>118</v>
      </c>
      <c r="C147" s="37" t="str">
        <f>IF(A147="","",VLOOKUP($A$139,IF(LEN(A147)=2,U15BB,U15BA),VLOOKUP(LEFT(A147,1),club,6,FALSE),FALSE))</f>
        <v/>
      </c>
      <c r="D147" s="37" t="str">
        <f>IF(A147="","",VLOOKUP(LEFT(A147,1),club,2,FALSE))</f>
        <v/>
      </c>
      <c r="E147" s="93"/>
      <c r="F147" s="37">
        <f>Decsheets!$U$12</f>
        <v>2.0</v>
      </c>
      <c r="G147" s="29"/>
      <c r="I147" s="39"/>
      <c r="J147" s="35" t="str">
        <f>IF($A147="","",IF(LEFT($A147,1)=J$13,$F147,""))</f>
        <v/>
      </c>
      <c r="K147" s="35" t="str">
        <f>IF($A147="","",IF(LEFT($A147,1)=K$13,$F147,""))</f>
        <v/>
      </c>
      <c r="L147" s="35" t="str">
        <f>IF($A147="","",IF(LEFT($A147,1)=L$13,$F147,""))</f>
        <v/>
      </c>
      <c r="M147" s="35" t="str">
        <f>IF($A147="","",IF(LEFT($A147,1)=M$13,$F147,""))</f>
        <v/>
      </c>
      <c r="N147" s="35" t="str">
        <f>IF($A147="","",IF(LEFT($A147,1)=N$13,$F147,""))</f>
        <v/>
      </c>
      <c r="O147" s="35" t="str">
        <f>IF($A147="","",IF(LEFT($A147,1)=O$13,$F147,""))</f>
        <v/>
      </c>
      <c r="P147" s="35" t="str">
        <f>IF($A147="","",IF(LEFT($A147,1)=P$13,$F147,""))</f>
        <v/>
      </c>
      <c r="Q147" s="35" t="str">
        <f>IF($A147="","",IF(LEFT($A147,1)=Q$13,$F147,""))</f>
        <v/>
      </c>
      <c r="R147" s="35">
        <f>SUM(Decsheets!$U$5:$U$12)-(SUM(J140:Q147))</f>
        <v>56.0</v>
      </c>
      <c r="S147" s="29"/>
      <c r="T147" s="21" t="s">
        <v>274</v>
      </c>
      <c r="U147" s="21" t="s">
        <v>204</v>
      </c>
      <c r="V147" s="124" t="s">
        <v>351</v>
      </c>
      <c r="W147" s="21" t="s">
        <v>10</v>
      </c>
      <c r="Y147" s="21"/>
      <c r="Z147" s="21"/>
      <c r="AA147" s="21"/>
      <c r="AB147" s="21"/>
      <c r="AC147" s="21"/>
      <c r="AD147" s="21"/>
      <c r="AE147" s="21"/>
      <c r="AF147" s="21"/>
    </row>
    <row r="148" spans="1:32" s="21" customFormat="1">
      <c r="A148" s="32" t="s">
        <v>237</v>
      </c>
      <c r="B148" s="61"/>
      <c r="C148" s="40" t="s">
        <v>352</v>
      </c>
      <c r="D148" s="39"/>
      <c r="E148" s="115" t="s">
        <v>145</v>
      </c>
      <c r="F148" s="39"/>
      <c r="G148" s="29"/>
      <c r="H148" s="21"/>
      <c r="I148" s="29"/>
      <c r="J148" s="35"/>
      <c r="K148" s="35"/>
      <c r="L148" s="35"/>
      <c r="M148" s="35"/>
      <c r="N148" s="35"/>
      <c r="O148" s="35"/>
      <c r="P148" s="35"/>
      <c r="Q148" s="35"/>
      <c r="R148" s="35"/>
      <c r="S148" s="29" t="s">
        <v>242</v>
      </c>
    </row>
    <row r="149" spans="1:32">
      <c r="A149" s="36" t="s">
        <v>139</v>
      </c>
      <c r="B149" s="62">
        <v>1.0</v>
      </c>
      <c r="C149" s="37" t="str">
        <f>IF(A149="","",VLOOKUP($A$148,IF(LEN(A149)=2,U15BB,U15BA),VLOOKUP(LEFT(A149,1),club,6,FALSE),FALSE))</f>
        <v>Mikey Kouwiloyan</v>
      </c>
      <c r="D149" s="37" t="str">
        <f>IF(A149="","",VLOOKUP(LEFT(A149,1),club,2,FALSE))</f>
        <v>Ealing S&amp;M</v>
      </c>
      <c r="E149" s="93">
        <v>16.72</v>
      </c>
      <c r="F149" s="37">
        <f>Decsheets!$V$5</f>
        <v>8.0</v>
      </c>
      <c r="G149" s="29"/>
      <c r="I149" s="39"/>
      <c r="J149" s="35">
        <f>IF($A149="","",IF(LEFT($A149,1)=J$13,$F149,""))</f>
        <v>8.0</v>
      </c>
      <c r="K149" s="35" t="str">
        <f>IF($A149="","",IF(LEFT($A149,1)=K$13,$F149,""))</f>
        <v/>
      </c>
      <c r="L149" s="35" t="str">
        <f>IF($A149="","",IF(LEFT($A149,1)=L$13,$F149,""))</f>
        <v/>
      </c>
      <c r="M149" s="35" t="str">
        <f>IF($A149="","",IF(LEFT($A149,1)=M$13,$F149,""))</f>
        <v/>
      </c>
      <c r="N149" s="35" t="str">
        <f>IF($A149="","",IF(LEFT($A149,1)=N$13,$F149,""))</f>
        <v/>
      </c>
      <c r="O149" s="35" t="str">
        <f>IF($A149="","",IF(LEFT($A149,1)=O$13,$F149,""))</f>
        <v/>
      </c>
      <c r="P149" s="35" t="str">
        <f>IF($A149="","",IF(LEFT($A149,1)=P$13,$F149,""))</f>
        <v/>
      </c>
      <c r="Q149" s="35" t="str">
        <f>IF($A149="","",IF(LEFT($A149,1)=Q$13,$F149,""))</f>
        <v/>
      </c>
      <c r="R149" s="35"/>
      <c r="S149" s="29"/>
      <c r="T149" s="21" t="s">
        <v>274</v>
      </c>
      <c r="U149" s="21" t="s">
        <v>204</v>
      </c>
      <c r="V149" s="124" t="s">
        <v>351</v>
      </c>
      <c r="W149" s="21" t="s">
        <v>15</v>
      </c>
      <c r="Y149" s="21"/>
      <c r="Z149" s="21"/>
      <c r="AA149" s="21"/>
      <c r="AB149" s="21"/>
      <c r="AC149" s="21"/>
      <c r="AD149" s="21"/>
      <c r="AE149" s="21"/>
      <c r="AF149" s="21"/>
    </row>
    <row r="150" spans="1:32">
      <c r="A150" s="36"/>
      <c r="B150" s="62">
        <v>2.0</v>
      </c>
      <c r="C150" s="37" t="str">
        <f>IF(A150="","",VLOOKUP($A$148,IF(LEN(A150)=2,U15BB,U15BA),VLOOKUP(LEFT(A150,1),club,6,FALSE),FALSE))</f>
        <v/>
      </c>
      <c r="D150" s="37" t="str">
        <f>IF(A150="","",VLOOKUP(LEFT(A150,1),club,2,FALSE))</f>
        <v/>
      </c>
      <c r="E150" s="93"/>
      <c r="F150" s="37">
        <f>Decsheets!$V$6</f>
        <v>7.0</v>
      </c>
      <c r="G150" s="29"/>
      <c r="I150" s="39"/>
      <c r="J150" s="35" t="str">
        <f>IF($A150="","",IF(LEFT($A150,1)=J$13,$F150,""))</f>
        <v/>
      </c>
      <c r="K150" s="35" t="str">
        <f>IF($A150="","",IF(LEFT($A150,1)=K$13,$F150,""))</f>
        <v/>
      </c>
      <c r="L150" s="35" t="str">
        <f>IF($A150="","",IF(LEFT($A150,1)=L$13,$F150,""))</f>
        <v/>
      </c>
      <c r="M150" s="35" t="str">
        <f>IF($A150="","",IF(LEFT($A150,1)=M$13,$F150,""))</f>
        <v/>
      </c>
      <c r="N150" s="35" t="str">
        <f>IF($A150="","",IF(LEFT($A150,1)=N$13,$F150,""))</f>
        <v/>
      </c>
      <c r="O150" s="35" t="str">
        <f>IF($A150="","",IF(LEFT($A150,1)=O$13,$F150,""))</f>
        <v/>
      </c>
      <c r="P150" s="35" t="str">
        <f>IF($A150="","",IF(LEFT($A150,1)=P$13,$F150,""))</f>
        <v/>
      </c>
      <c r="Q150" s="35" t="str">
        <f>IF($A150="","",IF(LEFT($A150,1)=Q$13,$F150,""))</f>
        <v/>
      </c>
      <c r="R150" s="35"/>
      <c r="S150" s="29"/>
      <c r="T150" s="21" t="s">
        <v>274</v>
      </c>
      <c r="U150" s="21" t="s">
        <v>204</v>
      </c>
      <c r="V150" s="124" t="s">
        <v>351</v>
      </c>
      <c r="W150" s="21" t="s">
        <v>15</v>
      </c>
      <c r="Y150" s="21"/>
      <c r="Z150" s="21"/>
      <c r="AA150" s="21"/>
      <c r="AB150" s="21"/>
      <c r="AC150" s="21"/>
      <c r="AD150" s="21"/>
      <c r="AE150" s="21"/>
      <c r="AF150" s="21"/>
    </row>
    <row r="151" spans="1:32">
      <c r="A151" s="36"/>
      <c r="B151" s="62">
        <v>3.0</v>
      </c>
      <c r="C151" s="37" t="str">
        <f>IF(A151="","",VLOOKUP($A$148,IF(LEN(A151)=2,U15BB,U15BA),VLOOKUP(LEFT(A151,1),club,6,FALSE),FALSE))</f>
        <v/>
      </c>
      <c r="D151" s="37" t="str">
        <f>IF(A151="","",VLOOKUP(LEFT(A151,1),club,2,FALSE))</f>
        <v/>
      </c>
      <c r="E151" s="93"/>
      <c r="F151" s="37">
        <f>Decsheets!$V$7</f>
        <v>6.0</v>
      </c>
      <c r="G151" s="29"/>
      <c r="I151" s="39"/>
      <c r="J151" s="35" t="str">
        <f>IF($A151="","",IF(LEFT($A151,1)=J$13,$F151,""))</f>
        <v/>
      </c>
      <c r="K151" s="35" t="str">
        <f>IF($A151="","",IF(LEFT($A151,1)=K$13,$F151,""))</f>
        <v/>
      </c>
      <c r="L151" s="35" t="str">
        <f>IF($A151="","",IF(LEFT($A151,1)=L$13,$F151,""))</f>
        <v/>
      </c>
      <c r="M151" s="35" t="str">
        <f>IF($A151="","",IF(LEFT($A151,1)=M$13,$F151,""))</f>
        <v/>
      </c>
      <c r="N151" s="35" t="str">
        <f>IF($A151="","",IF(LEFT($A151,1)=N$13,$F151,""))</f>
        <v/>
      </c>
      <c r="O151" s="35" t="str">
        <f>IF($A151="","",IF(LEFT($A151,1)=O$13,$F151,""))</f>
        <v/>
      </c>
      <c r="P151" s="35" t="str">
        <f>IF($A151="","",IF(LEFT($A151,1)=P$13,$F151,""))</f>
        <v/>
      </c>
      <c r="Q151" s="35" t="str">
        <f>IF($A151="","",IF(LEFT($A151,1)=Q$13,$F151,""))</f>
        <v/>
      </c>
      <c r="R151" s="35"/>
      <c r="S151" s="29"/>
      <c r="T151" s="21" t="s">
        <v>274</v>
      </c>
      <c r="U151" s="21" t="s">
        <v>204</v>
      </c>
      <c r="V151" s="124" t="s">
        <v>351</v>
      </c>
      <c r="W151" s="21" t="s">
        <v>15</v>
      </c>
      <c r="Y151" s="21"/>
      <c r="Z151" s="21"/>
      <c r="AA151" s="21"/>
      <c r="AB151" s="21"/>
      <c r="AC151" s="21"/>
      <c r="AD151" s="21"/>
      <c r="AE151" s="21"/>
      <c r="AF151" s="21"/>
    </row>
    <row r="152" spans="1:32">
      <c r="A152" s="36"/>
      <c r="B152" s="62" t="s">
        <v>114</v>
      </c>
      <c r="C152" s="37" t="str">
        <f>IF(A152="","",VLOOKUP($A$148,IF(LEN(A152)=2,U15BB,U15BA),VLOOKUP(LEFT(A152,1),club,6,FALSE),FALSE))</f>
        <v/>
      </c>
      <c r="D152" s="37" t="str">
        <f>IF(A152="","",VLOOKUP(LEFT(A152,1),club,2,FALSE))</f>
        <v/>
      </c>
      <c r="E152" s="93"/>
      <c r="F152" s="37">
        <f>Decsheets!$V$8</f>
        <v>5.0</v>
      </c>
      <c r="G152" s="29"/>
      <c r="I152" s="39"/>
      <c r="J152" s="35" t="str">
        <f>IF($A152="","",IF(LEFT($A152,1)=J$13,$F152,""))</f>
        <v/>
      </c>
      <c r="K152" s="35" t="str">
        <f>IF($A152="","",IF(LEFT($A152,1)=K$13,$F152,""))</f>
        <v/>
      </c>
      <c r="L152" s="35" t="str">
        <f>IF($A152="","",IF(LEFT($A152,1)=L$13,$F152,""))</f>
        <v/>
      </c>
      <c r="M152" s="35" t="str">
        <f>IF($A152="","",IF(LEFT($A152,1)=M$13,$F152,""))</f>
        <v/>
      </c>
      <c r="N152" s="35" t="str">
        <f>IF($A152="","",IF(LEFT($A152,1)=N$13,$F152,""))</f>
        <v/>
      </c>
      <c r="O152" s="35" t="str">
        <f>IF($A152="","",IF(LEFT($A152,1)=O$13,$F152,""))</f>
        <v/>
      </c>
      <c r="P152" s="35" t="str">
        <f>IF($A152="","",IF(LEFT($A152,1)=P$13,$F152,""))</f>
        <v/>
      </c>
      <c r="Q152" s="35" t="str">
        <f>IF($A152="","",IF(LEFT($A152,1)=Q$13,$F152,""))</f>
        <v/>
      </c>
      <c r="R152" s="35"/>
      <c r="S152" s="29"/>
      <c r="T152" s="21" t="s">
        <v>274</v>
      </c>
      <c r="U152" s="21" t="s">
        <v>204</v>
      </c>
      <c r="V152" s="124" t="s">
        <v>351</v>
      </c>
      <c r="W152" s="21" t="s">
        <v>15</v>
      </c>
      <c r="Y152" s="21"/>
      <c r="Z152" s="21"/>
      <c r="AA152" s="21"/>
      <c r="AB152" s="21"/>
      <c r="AC152" s="21"/>
      <c r="AD152" s="21"/>
      <c r="AE152" s="21"/>
      <c r="AF152" s="21"/>
    </row>
    <row r="153" spans="1:32">
      <c r="A153" s="36"/>
      <c r="B153" s="62" t="s">
        <v>115</v>
      </c>
      <c r="C153" s="37" t="str">
        <f>IF(A153="","",VLOOKUP($A$148,IF(LEN(A153)=2,U15BB,U15BA),VLOOKUP(LEFT(A153,1),club,6,FALSE),FALSE))</f>
        <v/>
      </c>
      <c r="D153" s="37" t="str">
        <f>IF(A153="","",VLOOKUP(LEFT(A153,1),club,2,FALSE))</f>
        <v/>
      </c>
      <c r="E153" s="93"/>
      <c r="F153" s="37">
        <f>Decsheets!$V$9</f>
        <v>4.0</v>
      </c>
      <c r="G153" s="29"/>
      <c r="I153" s="39"/>
      <c r="J153" s="35" t="str">
        <f>IF($A153="","",IF(LEFT($A153,1)=J$13,$F153,""))</f>
        <v/>
      </c>
      <c r="K153" s="35" t="str">
        <f>IF($A153="","",IF(LEFT($A153,1)=K$13,$F153,""))</f>
        <v/>
      </c>
      <c r="L153" s="35" t="str">
        <f>IF($A153="","",IF(LEFT($A153,1)=L$13,$F153,""))</f>
        <v/>
      </c>
      <c r="M153" s="35" t="str">
        <f>IF($A153="","",IF(LEFT($A153,1)=M$13,$F153,""))</f>
        <v/>
      </c>
      <c r="N153" s="35" t="str">
        <f>IF($A153="","",IF(LEFT($A153,1)=N$13,$F153,""))</f>
        <v/>
      </c>
      <c r="O153" s="35" t="str">
        <f>IF($A153="","",IF(LEFT($A153,1)=O$13,$F153,""))</f>
        <v/>
      </c>
      <c r="P153" s="35" t="str">
        <f>IF($A153="","",IF(LEFT($A153,1)=P$13,$F153,""))</f>
        <v/>
      </c>
      <c r="Q153" s="35" t="str">
        <f>IF($A153="","",IF(LEFT($A153,1)=Q$13,$F153,""))</f>
        <v/>
      </c>
      <c r="R153" s="35"/>
      <c r="S153" s="29"/>
      <c r="T153" s="21" t="s">
        <v>274</v>
      </c>
      <c r="U153" s="21" t="s">
        <v>204</v>
      </c>
      <c r="V153" s="124" t="s">
        <v>351</v>
      </c>
      <c r="W153" s="21" t="s">
        <v>15</v>
      </c>
      <c r="Y153" s="21"/>
      <c r="Z153" s="21"/>
      <c r="AA153" s="21"/>
      <c r="AB153" s="21"/>
      <c r="AC153" s="21"/>
      <c r="AD153" s="21"/>
      <c r="AE153" s="21"/>
      <c r="AF153" s="21"/>
    </row>
    <row r="154" spans="1:32">
      <c r="A154" s="36"/>
      <c r="B154" s="62" t="s">
        <v>116</v>
      </c>
      <c r="C154" s="37" t="str">
        <f>IF(A154="","",VLOOKUP($A$148,IF(LEN(A154)=2,U15BB,U15BA),VLOOKUP(LEFT(A154,1),club,6,FALSE),FALSE))</f>
        <v/>
      </c>
      <c r="D154" s="37" t="str">
        <f>IF(A154="","",VLOOKUP(LEFT(A154,1),club,2,FALSE))</f>
        <v/>
      </c>
      <c r="E154" s="93"/>
      <c r="F154" s="37">
        <f>Decsheets!$V$10</f>
        <v>3.0</v>
      </c>
      <c r="G154" s="29"/>
      <c r="I154" s="39"/>
      <c r="J154" s="35" t="str">
        <f>IF($A154="","",IF(LEFT($A154,1)=J$13,$F154,""))</f>
        <v/>
      </c>
      <c r="K154" s="35" t="str">
        <f>IF($A154="","",IF(LEFT($A154,1)=K$13,$F154,""))</f>
        <v/>
      </c>
      <c r="L154" s="35" t="str">
        <f>IF($A154="","",IF(LEFT($A154,1)=L$13,$F154,""))</f>
        <v/>
      </c>
      <c r="M154" s="35" t="str">
        <f>IF($A154="","",IF(LEFT($A154,1)=M$13,$F154,""))</f>
        <v/>
      </c>
      <c r="N154" s="35" t="str">
        <f>IF($A154="","",IF(LEFT($A154,1)=N$13,$F154,""))</f>
        <v/>
      </c>
      <c r="O154" s="35" t="str">
        <f>IF($A154="","",IF(LEFT($A154,1)=O$13,$F154,""))</f>
        <v/>
      </c>
      <c r="P154" s="35" t="str">
        <f>IF($A154="","",IF(LEFT($A154,1)=P$13,$F154,""))</f>
        <v/>
      </c>
      <c r="Q154" s="35" t="str">
        <f>IF($A154="","",IF(LEFT($A154,1)=Q$13,$F154,""))</f>
        <v/>
      </c>
      <c r="R154" s="35"/>
      <c r="S154" s="29"/>
      <c r="T154" s="21" t="s">
        <v>274</v>
      </c>
      <c r="U154" s="21" t="s">
        <v>204</v>
      </c>
      <c r="V154" s="124" t="s">
        <v>351</v>
      </c>
      <c r="W154" s="21" t="s">
        <v>15</v>
      </c>
      <c r="Y154" s="21"/>
      <c r="Z154" s="21"/>
      <c r="AA154" s="21"/>
      <c r="AB154" s="21"/>
      <c r="AC154" s="21"/>
      <c r="AD154" s="21"/>
      <c r="AE154" s="21"/>
      <c r="AF154" s="21"/>
    </row>
    <row r="155" spans="1:32">
      <c r="A155" s="36"/>
      <c r="B155" s="62" t="s">
        <v>117</v>
      </c>
      <c r="C155" s="37" t="str">
        <f>IF(A155="","",VLOOKUP($A$148,IF(LEN(A155)=2,U15BB,U15BA),VLOOKUP(LEFT(A155,1),club,6,FALSE),FALSE))</f>
        <v/>
      </c>
      <c r="D155" s="37" t="str">
        <f>IF(A155="","",VLOOKUP(LEFT(A155,1),club,2,FALSE))</f>
        <v/>
      </c>
      <c r="E155" s="93"/>
      <c r="F155" s="37">
        <f>Decsheets!$V$11</f>
        <v>2.0</v>
      </c>
      <c r="G155" s="29"/>
      <c r="I155" s="39"/>
      <c r="J155" s="35" t="str">
        <f>IF($A155="","",IF(LEFT($A155,1)=J$13,$F155,""))</f>
        <v/>
      </c>
      <c r="K155" s="35" t="str">
        <f>IF($A155="","",IF(LEFT($A155,1)=K$13,$F155,""))</f>
        <v/>
      </c>
      <c r="L155" s="35" t="str">
        <f>IF($A155="","",IF(LEFT($A155,1)=L$13,$F155,""))</f>
        <v/>
      </c>
      <c r="M155" s="35" t="str">
        <f>IF($A155="","",IF(LEFT($A155,1)=M$13,$F155,""))</f>
        <v/>
      </c>
      <c r="N155" s="35" t="str">
        <f>IF($A155="","",IF(LEFT($A155,1)=N$13,$F155,""))</f>
        <v/>
      </c>
      <c r="O155" s="35" t="str">
        <f>IF($A155="","",IF(LEFT($A155,1)=O$13,$F155,""))</f>
        <v/>
      </c>
      <c r="P155" s="35" t="str">
        <f>IF($A155="","",IF(LEFT($A155,1)=P$13,$F155,""))</f>
        <v/>
      </c>
      <c r="Q155" s="35" t="str">
        <f>IF($A155="","",IF(LEFT($A155,1)=Q$13,$F155,""))</f>
        <v/>
      </c>
      <c r="R155" s="35"/>
      <c r="S155" s="29"/>
      <c r="T155" s="21" t="s">
        <v>274</v>
      </c>
      <c r="U155" s="21" t="s">
        <v>204</v>
      </c>
      <c r="V155" s="124" t="s">
        <v>351</v>
      </c>
      <c r="W155" s="21" t="s">
        <v>15</v>
      </c>
      <c r="Y155" s="21"/>
      <c r="Z155" s="21"/>
      <c r="AA155" s="21"/>
      <c r="AB155" s="21"/>
      <c r="AC155" s="21"/>
      <c r="AD155" s="21"/>
      <c r="AE155" s="21"/>
      <c r="AF155" s="21"/>
    </row>
    <row r="156" spans="1:32">
      <c r="A156" s="36"/>
      <c r="B156" s="62" t="s">
        <v>118</v>
      </c>
      <c r="C156" s="37" t="str">
        <f>IF(A156="","",VLOOKUP($A$148,IF(LEN(A156)=2,U15BB,U15BA),VLOOKUP(LEFT(A156,1),club,6,FALSE),FALSE))</f>
        <v/>
      </c>
      <c r="D156" s="37" t="str">
        <f>IF(A156="","",VLOOKUP(LEFT(A156,1),club,2,FALSE))</f>
        <v/>
      </c>
      <c r="E156" s="93"/>
      <c r="F156" s="37">
        <f>Decsheets!$V$12</f>
        <v>1.0</v>
      </c>
      <c r="G156" s="29"/>
      <c r="I156" s="39"/>
      <c r="J156" s="35" t="str">
        <f>IF($A156="","",IF(LEFT($A156,1)=J$13,$F156,""))</f>
        <v/>
      </c>
      <c r="K156" s="35" t="str">
        <f>IF($A156="","",IF(LEFT($A156,1)=K$13,$F156,""))</f>
        <v/>
      </c>
      <c r="L156" s="35" t="str">
        <f>IF($A156="","",IF(LEFT($A156,1)=L$13,$F156,""))</f>
        <v/>
      </c>
      <c r="M156" s="35" t="str">
        <f>IF($A156="","",IF(LEFT($A156,1)=M$13,$F156,""))</f>
        <v/>
      </c>
      <c r="N156" s="35" t="str">
        <f>IF($A156="","",IF(LEFT($A156,1)=N$13,$F156,""))</f>
        <v/>
      </c>
      <c r="O156" s="35" t="str">
        <f>IF($A156="","",IF(LEFT($A156,1)=O$13,$F156,""))</f>
        <v/>
      </c>
      <c r="P156" s="35" t="str">
        <f>IF($A156="","",IF(LEFT($A156,1)=P$13,$F156,""))</f>
        <v/>
      </c>
      <c r="Q156" s="35" t="str">
        <f>IF($A156="","",IF(LEFT($A156,1)=Q$13,$F156,""))</f>
        <v/>
      </c>
      <c r="R156" s="35">
        <f>SUM(Decsheets!$V$5:$V$12)-(SUM(J149:Q156))</f>
        <v>28.0</v>
      </c>
      <c r="S156" s="29"/>
      <c r="T156" s="21" t="s">
        <v>274</v>
      </c>
      <c r="U156" s="21" t="s">
        <v>204</v>
      </c>
      <c r="V156" s="124" t="s">
        <v>351</v>
      </c>
      <c r="W156" s="21" t="s">
        <v>15</v>
      </c>
      <c r="Y156" s="21"/>
      <c r="Z156" s="21"/>
      <c r="AA156" s="21"/>
      <c r="AB156" s="21"/>
      <c r="AC156" s="21"/>
      <c r="AD156" s="21"/>
      <c r="AE156" s="21"/>
      <c r="AF156" s="21"/>
    </row>
    <row r="157" spans="1:32" s="21" customFormat="1">
      <c r="A157" s="32" t="s">
        <v>169</v>
      </c>
      <c r="B157" s="61"/>
      <c r="C157" s="40" t="s">
        <v>353</v>
      </c>
      <c r="D157" s="39"/>
      <c r="E157" s="28" t="s">
        <v>145</v>
      </c>
      <c r="F157" s="39"/>
      <c r="G157" s="29"/>
      <c r="H157" s="21"/>
      <c r="I157" s="29"/>
      <c r="J157" s="35"/>
      <c r="K157" s="35"/>
      <c r="L157" s="35"/>
      <c r="M157" s="35"/>
      <c r="N157" s="35"/>
      <c r="O157" s="35"/>
      <c r="P157" s="35"/>
      <c r="Q157" s="35"/>
      <c r="R157" s="35"/>
      <c r="S157" s="29" t="s">
        <v>169</v>
      </c>
    </row>
    <row r="158" spans="1:32">
      <c r="A158" s="36" t="s">
        <v>134</v>
      </c>
      <c r="B158" s="62">
        <v>1.0</v>
      </c>
      <c r="C158" s="37" t="str">
        <f>IF(A158="","",VLOOKUP($A$157,IF(LEN(A158)=2,U15BB,U15BA),VLOOKUP(LEFT(A158,1),club,6,FALSE),FALSE))</f>
        <v>Ealing S&amp;M</v>
      </c>
      <c r="D158" s="37" t="str">
        <f>IF(A158="","",VLOOKUP(LEFT(A158,1),club,2,FALSE))</f>
        <v>Ealing S&amp;M</v>
      </c>
      <c r="E158" s="93">
        <v>51.72</v>
      </c>
      <c r="F158" s="37">
        <f>Decsheets!$U$5</f>
        <v>16.0</v>
      </c>
      <c r="G158" s="29"/>
      <c r="I158" s="39"/>
      <c r="J158" s="35">
        <f>IF($A158="","",IF(LEFT($A158,1)=J$13,$F158,""))</f>
        <v>16.0</v>
      </c>
      <c r="K158" s="35" t="str">
        <f>IF($A158="","",IF(LEFT($A158,1)=K$13,$F158,""))</f>
        <v/>
      </c>
      <c r="L158" s="35" t="str">
        <f>IF($A158="","",IF(LEFT($A158,1)=L$13,$F158,""))</f>
        <v/>
      </c>
      <c r="M158" s="35" t="str">
        <f>IF($A158="","",IF(LEFT($A158,1)=M$13,$F158,""))</f>
        <v/>
      </c>
      <c r="N158" s="35" t="str">
        <f>IF($A158="","",IF(LEFT($A158,1)=N$13,$F158,""))</f>
        <v/>
      </c>
      <c r="O158" s="35" t="str">
        <f>IF($A158="","",IF(LEFT($A158,1)=O$13,$F158,""))</f>
        <v/>
      </c>
      <c r="P158" s="35" t="str">
        <f>IF($A158="","",IF(LEFT($A158,1)=P$13,$F158,""))</f>
        <v/>
      </c>
      <c r="Q158" s="35" t="str">
        <f>IF($A158="","",IF(LEFT($A158,1)=Q$13,$F158,""))</f>
        <v/>
      </c>
      <c r="R158" s="35"/>
      <c r="S158" s="29"/>
      <c r="T158" s="21" t="s">
        <v>274</v>
      </c>
      <c r="U158" s="21" t="s">
        <v>204</v>
      </c>
      <c r="V158" s="124" t="s">
        <v>169</v>
      </c>
      <c r="W158" s="21"/>
      <c r="Y158" s="21"/>
      <c r="Z158" s="21"/>
      <c r="AA158" s="21"/>
      <c r="AB158" s="21"/>
      <c r="AC158" s="21"/>
      <c r="AD158" s="21"/>
      <c r="AE158" s="21"/>
      <c r="AF158" s="21"/>
    </row>
    <row r="159" spans="1:32">
      <c r="A159" s="36" t="s">
        <v>131</v>
      </c>
      <c r="B159" s="62">
        <v>2.0</v>
      </c>
      <c r="C159" s="37" t="str">
        <f>IF(A159="","",VLOOKUP($A$157,IF(LEN(A159)=2,U15BB,U15BA),VLOOKUP(LEFT(A159,1),club,6,FALSE),FALSE))</f>
        <v>Highgate</v>
      </c>
      <c r="D159" s="37" t="str">
        <f>IF(A159="","",VLOOKUP(LEFT(A159,1),club,2,FALSE))</f>
        <v>Highgate</v>
      </c>
      <c r="E159" s="93">
        <v>59.01</v>
      </c>
      <c r="F159" s="37">
        <f>Decsheets!$U$6</f>
        <v>14.0</v>
      </c>
      <c r="G159" s="29"/>
      <c r="I159" s="39"/>
      <c r="J159" s="35" t="str">
        <f>IF($A159="","",IF(LEFT($A159,1)=J$13,$F159,""))</f>
        <v/>
      </c>
      <c r="K159" s="35" t="str">
        <f>IF($A159="","",IF(LEFT($A159,1)=K$13,$F159,""))</f>
        <v/>
      </c>
      <c r="L159" s="35">
        <f>IF($A159="","",IF(LEFT($A159,1)=L$13,$F159,""))</f>
        <v>14.0</v>
      </c>
      <c r="M159" s="35" t="str">
        <f>IF($A159="","",IF(LEFT($A159,1)=M$13,$F159,""))</f>
        <v/>
      </c>
      <c r="N159" s="35" t="str">
        <f>IF($A159="","",IF(LEFT($A159,1)=N$13,$F159,""))</f>
        <v/>
      </c>
      <c r="O159" s="35" t="str">
        <f>IF($A159="","",IF(LEFT($A159,1)=O$13,$F159,""))</f>
        <v/>
      </c>
      <c r="P159" s="35" t="str">
        <f>IF($A159="","",IF(LEFT($A159,1)=P$13,$F159,""))</f>
        <v/>
      </c>
      <c r="Q159" s="35" t="str">
        <f>IF($A159="","",IF(LEFT($A159,1)=Q$13,$F159,""))</f>
        <v/>
      </c>
      <c r="R159" s="35"/>
      <c r="S159" s="29"/>
      <c r="T159" s="21" t="s">
        <v>274</v>
      </c>
      <c r="U159" s="21" t="s">
        <v>204</v>
      </c>
      <c r="V159" s="124" t="s">
        <v>169</v>
      </c>
      <c r="Y159" s="21"/>
      <c r="Z159" s="21"/>
      <c r="AA159" s="21"/>
      <c r="AB159" s="21"/>
      <c r="AC159" s="21"/>
      <c r="AD159" s="21"/>
      <c r="AE159" s="21"/>
      <c r="AF159" s="21"/>
    </row>
    <row r="160" spans="1:32">
      <c r="A160" s="36"/>
      <c r="B160" s="62">
        <v>3.0</v>
      </c>
      <c r="C160" s="37" t="str">
        <f>IF(A160="","",VLOOKUP($A$157,IF(LEN(A160)=2,U15BB,U15BA),VLOOKUP(LEFT(A160,1),club,6,FALSE),FALSE))</f>
        <v/>
      </c>
      <c r="D160" s="37" t="str">
        <f>IF(A160="","",VLOOKUP(LEFT(A160,1),club,2,FALSE))</f>
        <v/>
      </c>
      <c r="E160" s="93"/>
      <c r="F160" s="37">
        <f>Decsheets!$U$7</f>
        <v>12.0</v>
      </c>
      <c r="G160" s="29"/>
      <c r="I160" s="39"/>
      <c r="J160" s="35" t="str">
        <f>IF($A160="","",IF(LEFT($A160,1)=J$13,$F160,""))</f>
        <v/>
      </c>
      <c r="K160" s="35" t="str">
        <f>IF($A160="","",IF(LEFT($A160,1)=K$13,$F160,""))</f>
        <v/>
      </c>
      <c r="L160" s="35" t="str">
        <f>IF($A160="","",IF(LEFT($A160,1)=L$13,$F160,""))</f>
        <v/>
      </c>
      <c r="M160" s="35" t="str">
        <f>IF($A160="","",IF(LEFT($A160,1)=M$13,$F160,""))</f>
        <v/>
      </c>
      <c r="N160" s="35" t="str">
        <f>IF($A160="","",IF(LEFT($A160,1)=N$13,$F160,""))</f>
        <v/>
      </c>
      <c r="O160" s="35" t="str">
        <f>IF($A160="","",IF(LEFT($A160,1)=O$13,$F160,""))</f>
        <v/>
      </c>
      <c r="P160" s="35" t="str">
        <f>IF($A160="","",IF(LEFT($A160,1)=P$13,$F160,""))</f>
        <v/>
      </c>
      <c r="Q160" s="35" t="str">
        <f>IF($A160="","",IF(LEFT($A160,1)=Q$13,$F160,""))</f>
        <v/>
      </c>
      <c r="R160" s="35"/>
      <c r="S160" s="29"/>
      <c r="T160" s="21" t="s">
        <v>274</v>
      </c>
      <c r="U160" s="21" t="s">
        <v>204</v>
      </c>
      <c r="V160" s="124" t="s">
        <v>169</v>
      </c>
      <c r="Y160" s="21"/>
      <c r="Z160" s="21"/>
      <c r="AA160" s="21"/>
      <c r="AB160" s="21"/>
      <c r="AC160" s="21"/>
      <c r="AD160" s="21"/>
      <c r="AE160" s="21"/>
      <c r="AF160" s="21"/>
    </row>
    <row r="161" spans="1:32">
      <c r="A161" s="36"/>
      <c r="B161" s="62" t="s">
        <v>114</v>
      </c>
      <c r="C161" s="37" t="str">
        <f>IF(A161="","",VLOOKUP($A$157,IF(LEN(A161)=2,U15BB,U15BA),VLOOKUP(LEFT(A161,1),club,6,FALSE),FALSE))</f>
        <v/>
      </c>
      <c r="D161" s="37" t="str">
        <f>IF(A161="","",VLOOKUP(LEFT(A161,1),club,2,FALSE))</f>
        <v/>
      </c>
      <c r="E161" s="93"/>
      <c r="F161" s="37">
        <f>Decsheets!$U$8</f>
        <v>10.0</v>
      </c>
      <c r="G161" s="29"/>
      <c r="I161" s="39"/>
      <c r="J161" s="35" t="str">
        <f>IF($A161="","",IF(LEFT($A161,1)=J$13,$F161,""))</f>
        <v/>
      </c>
      <c r="K161" s="35" t="str">
        <f>IF($A161="","",IF(LEFT($A161,1)=K$13,$F161,""))</f>
        <v/>
      </c>
      <c r="L161" s="35" t="str">
        <f>IF($A161="","",IF(LEFT($A161,1)=L$13,$F161,""))</f>
        <v/>
      </c>
      <c r="M161" s="35" t="str">
        <f>IF($A161="","",IF(LEFT($A161,1)=M$13,$F161,""))</f>
        <v/>
      </c>
      <c r="N161" s="35" t="str">
        <f>IF($A161="","",IF(LEFT($A161,1)=N$13,$F161,""))</f>
        <v/>
      </c>
      <c r="O161" s="35" t="str">
        <f>IF($A161="","",IF(LEFT($A161,1)=O$13,$F161,""))</f>
        <v/>
      </c>
      <c r="P161" s="35" t="str">
        <f>IF($A161="","",IF(LEFT($A161,1)=P$13,$F161,""))</f>
        <v/>
      </c>
      <c r="Q161" s="35" t="str">
        <f>IF($A161="","",IF(LEFT($A161,1)=Q$13,$F161,""))</f>
        <v/>
      </c>
      <c r="R161" s="35"/>
      <c r="S161" s="29"/>
      <c r="T161" s="21" t="s">
        <v>274</v>
      </c>
      <c r="U161" s="21" t="s">
        <v>204</v>
      </c>
      <c r="V161" s="124" t="s">
        <v>169</v>
      </c>
      <c r="Y161" s="21"/>
      <c r="Z161" s="21"/>
      <c r="AA161" s="21"/>
      <c r="AB161" s="21"/>
      <c r="AC161" s="21"/>
      <c r="AD161" s="21"/>
      <c r="AE161" s="21"/>
      <c r="AF161" s="21"/>
    </row>
    <row r="162" spans="1:32">
      <c r="A162" s="36"/>
      <c r="B162" s="62" t="s">
        <v>115</v>
      </c>
      <c r="C162" s="37" t="str">
        <f>IF(A162="","",VLOOKUP($A$157,IF(LEN(A162)=2,U15BB,U15BA),VLOOKUP(LEFT(A162,1),club,6,FALSE),FALSE))</f>
        <v/>
      </c>
      <c r="D162" s="37" t="str">
        <f>IF(A162="","",VLOOKUP(LEFT(A162,1),club,2,FALSE))</f>
        <v/>
      </c>
      <c r="E162" s="93"/>
      <c r="F162" s="37">
        <f>Decsheets!$U$9</f>
        <v>8.0</v>
      </c>
      <c r="G162" s="29"/>
      <c r="I162" s="39"/>
      <c r="J162" s="35" t="str">
        <f>IF($A162="","",IF(LEFT($A162,1)=J$13,$F162,""))</f>
        <v/>
      </c>
      <c r="K162" s="35" t="str">
        <f>IF($A162="","",IF(LEFT($A162,1)=K$13,$F162,""))</f>
        <v/>
      </c>
      <c r="L162" s="35" t="str">
        <f>IF($A162="","",IF(LEFT($A162,1)=L$13,$F162,""))</f>
        <v/>
      </c>
      <c r="M162" s="35" t="str">
        <f>IF($A162="","",IF(LEFT($A162,1)=M$13,$F162,""))</f>
        <v/>
      </c>
      <c r="N162" s="35" t="str">
        <f>IF($A162="","",IF(LEFT($A162,1)=N$13,$F162,""))</f>
        <v/>
      </c>
      <c r="O162" s="35" t="str">
        <f>IF($A162="","",IF(LEFT($A162,1)=O$13,$F162,""))</f>
        <v/>
      </c>
      <c r="P162" s="35" t="str">
        <f>IF($A162="","",IF(LEFT($A162,1)=P$13,$F162,""))</f>
        <v/>
      </c>
      <c r="Q162" s="35" t="str">
        <f>IF($A162="","",IF(LEFT($A162,1)=Q$13,$F162,""))</f>
        <v/>
      </c>
      <c r="R162" s="35"/>
      <c r="S162" s="29"/>
      <c r="T162" s="21" t="s">
        <v>274</v>
      </c>
      <c r="U162" s="21" t="s">
        <v>204</v>
      </c>
      <c r="V162" s="124" t="s">
        <v>169</v>
      </c>
      <c r="Y162" s="21"/>
      <c r="Z162" s="21"/>
      <c r="AA162" s="21"/>
      <c r="AB162" s="21"/>
      <c r="AC162" s="21"/>
      <c r="AD162" s="21"/>
      <c r="AE162" s="21"/>
      <c r="AF162" s="21"/>
    </row>
    <row r="163" spans="1:32">
      <c r="A163" s="36"/>
      <c r="B163" s="62" t="s">
        <v>116</v>
      </c>
      <c r="C163" s="37" t="str">
        <f>IF(A163="","",VLOOKUP($A$157,IF(LEN(A163)=2,U15BB,U15BA),VLOOKUP(LEFT(A163,1),club,6,FALSE),FALSE))</f>
        <v/>
      </c>
      <c r="D163" s="37" t="str">
        <f>IF(A163="","",VLOOKUP(LEFT(A163,1),club,2,FALSE))</f>
        <v/>
      </c>
      <c r="E163" s="93"/>
      <c r="F163" s="37">
        <f>Decsheets!$U$10</f>
        <v>6.0</v>
      </c>
      <c r="G163" s="29"/>
      <c r="I163" s="39"/>
      <c r="J163" s="35" t="str">
        <f>IF($A163="","",IF(LEFT($A163,1)=J$13,$F163,""))</f>
        <v/>
      </c>
      <c r="K163" s="35" t="str">
        <f>IF($A163="","",IF(LEFT($A163,1)=K$13,$F163,""))</f>
        <v/>
      </c>
      <c r="L163" s="35" t="str">
        <f>IF($A163="","",IF(LEFT($A163,1)=L$13,$F163,""))</f>
        <v/>
      </c>
      <c r="M163" s="35" t="str">
        <f>IF($A163="","",IF(LEFT($A163,1)=M$13,$F163,""))</f>
        <v/>
      </c>
      <c r="N163" s="35" t="str">
        <f>IF($A163="","",IF(LEFT($A163,1)=N$13,$F163,""))</f>
        <v/>
      </c>
      <c r="O163" s="35" t="str">
        <f>IF($A163="","",IF(LEFT($A163,1)=O$13,$F163,""))</f>
        <v/>
      </c>
      <c r="P163" s="35" t="str">
        <f>IF($A163="","",IF(LEFT($A163,1)=P$13,$F163,""))</f>
        <v/>
      </c>
      <c r="Q163" s="35" t="str">
        <f>IF($A163="","",IF(LEFT($A163,1)=Q$13,$F163,""))</f>
        <v/>
      </c>
      <c r="R163" s="35"/>
      <c r="S163" s="29"/>
      <c r="T163" s="21" t="s">
        <v>274</v>
      </c>
      <c r="U163" s="21" t="s">
        <v>204</v>
      </c>
      <c r="V163" s="124" t="s">
        <v>169</v>
      </c>
      <c r="Y163" s="21"/>
      <c r="Z163" s="21"/>
      <c r="AA163" s="21"/>
      <c r="AB163" s="21"/>
      <c r="AC163" s="21"/>
      <c r="AD163" s="21"/>
      <c r="AE163" s="21"/>
      <c r="AF163" s="21"/>
    </row>
    <row r="164" spans="1:32">
      <c r="A164" s="36"/>
      <c r="B164" s="62" t="s">
        <v>117</v>
      </c>
      <c r="C164" s="37" t="str">
        <f>IF(A164="","",VLOOKUP($A$157,IF(LEN(A164)=2,U15BB,U15BA),VLOOKUP(LEFT(A164,1),club,6,FALSE),FALSE))</f>
        <v/>
      </c>
      <c r="D164" s="37" t="str">
        <f>IF(A164="","",VLOOKUP(LEFT(A164,1),club,2,FALSE))</f>
        <v/>
      </c>
      <c r="E164" s="93"/>
      <c r="F164" s="37">
        <f>Decsheets!$U$11</f>
        <v>4.0</v>
      </c>
      <c r="G164" s="29"/>
      <c r="I164" s="39"/>
      <c r="J164" s="35" t="str">
        <f>IF($A164="","",IF(LEFT($A164,1)=J$13,$F164,""))</f>
        <v/>
      </c>
      <c r="K164" s="35" t="str">
        <f>IF($A164="","",IF(LEFT($A164,1)=K$13,$F164,""))</f>
        <v/>
      </c>
      <c r="L164" s="35" t="str">
        <f>IF($A164="","",IF(LEFT($A164,1)=L$13,$F164,""))</f>
        <v/>
      </c>
      <c r="M164" s="35" t="str">
        <f>IF($A164="","",IF(LEFT($A164,1)=M$13,$F164,""))</f>
        <v/>
      </c>
      <c r="N164" s="35" t="str">
        <f>IF($A164="","",IF(LEFT($A164,1)=N$13,$F164,""))</f>
        <v/>
      </c>
      <c r="O164" s="35" t="str">
        <f>IF($A164="","",IF(LEFT($A164,1)=O$13,$F164,""))</f>
        <v/>
      </c>
      <c r="P164" s="35" t="str">
        <f>IF($A164="","",IF(LEFT($A164,1)=P$13,$F164,""))</f>
        <v/>
      </c>
      <c r="Q164" s="35" t="str">
        <f>IF($A164="","",IF(LEFT($A164,1)=Q$13,$F164,""))</f>
        <v/>
      </c>
      <c r="R164" s="35"/>
      <c r="S164" s="29"/>
      <c r="T164" s="21" t="s">
        <v>274</v>
      </c>
      <c r="U164" s="21" t="s">
        <v>204</v>
      </c>
      <c r="V164" s="124" t="s">
        <v>169</v>
      </c>
      <c r="Y164" s="21"/>
      <c r="Z164" s="21"/>
      <c r="AA164" s="21"/>
      <c r="AB164" s="21"/>
      <c r="AC164" s="21"/>
      <c r="AD164" s="21"/>
      <c r="AE164" s="21"/>
      <c r="AF164" s="21"/>
    </row>
    <row r="165" spans="1:32">
      <c r="A165" s="36"/>
      <c r="B165" s="62" t="s">
        <v>118</v>
      </c>
      <c r="C165" s="37" t="str">
        <f>IF(A165="","",VLOOKUP($A$157,IF(LEN(A165)=2,U15BB,U15BA),VLOOKUP(LEFT(A165,1),club,6,FALSE),FALSE))</f>
        <v/>
      </c>
      <c r="D165" s="37" t="str">
        <f>IF(A165="","",VLOOKUP(LEFT(A165,1),club,2,FALSE))</f>
        <v/>
      </c>
      <c r="E165" s="93"/>
      <c r="F165" s="37">
        <f>Decsheets!$U$12</f>
        <v>2.0</v>
      </c>
      <c r="G165" s="29"/>
      <c r="I165" s="39"/>
      <c r="J165" s="35" t="str">
        <f>IF($A165="","",IF(LEFT($A165,1)=J$13,$F165,""))</f>
        <v/>
      </c>
      <c r="K165" s="35" t="str">
        <f>IF($A165="","",IF(LEFT($A165,1)=K$13,$F165,""))</f>
        <v/>
      </c>
      <c r="L165" s="35" t="str">
        <f>IF($A165="","",IF(LEFT($A165,1)=L$13,$F165,""))</f>
        <v/>
      </c>
      <c r="M165" s="35" t="str">
        <f>IF($A165="","",IF(LEFT($A165,1)=M$13,$F165,""))</f>
        <v/>
      </c>
      <c r="N165" s="35" t="str">
        <f>IF($A165="","",IF(LEFT($A165,1)=N$13,$F165,""))</f>
        <v/>
      </c>
      <c r="O165" s="35" t="str">
        <f>IF($A165="","",IF(LEFT($A165,1)=O$13,$F165,""))</f>
        <v/>
      </c>
      <c r="P165" s="35" t="str">
        <f>IF($A165="","",IF(LEFT($A165,1)=P$13,$F165,""))</f>
        <v/>
      </c>
      <c r="Q165" s="35" t="str">
        <f>IF($A165="","",IF(LEFT($A165,1)=Q$13,$F165,""))</f>
        <v/>
      </c>
      <c r="R165" s="35">
        <f>SUM(Decsheets!$U$5:$U$12)-(SUM(J158:Q165))</f>
        <v>42.0</v>
      </c>
      <c r="S165" s="29"/>
      <c r="T165" s="21" t="s">
        <v>274</v>
      </c>
      <c r="U165" s="21" t="s">
        <v>204</v>
      </c>
      <c r="V165" s="124" t="s">
        <v>169</v>
      </c>
      <c r="Y165" s="21"/>
      <c r="Z165" s="21"/>
      <c r="AA165" s="21"/>
      <c r="AB165" s="21"/>
      <c r="AC165" s="21"/>
      <c r="AD165" s="21"/>
      <c r="AE165" s="21"/>
      <c r="AF165" s="21"/>
    </row>
    <row r="166" spans="1:32">
      <c r="A166" s="21"/>
      <c r="B166" s="21"/>
      <c r="C166" s="21"/>
      <c r="D166" s="21"/>
      <c r="E166" s="21"/>
      <c r="F166" s="21"/>
      <c r="G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</row>
    <row r="167" spans="1:32">
      <c r="A167" s="21"/>
      <c r="B167" s="21"/>
      <c r="C167" s="21"/>
      <c r="D167" s="21"/>
      <c r="E167" s="21"/>
      <c r="F167" s="21"/>
      <c r="G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</row>
    <row r="168" spans="1:32">
      <c r="A168" s="21"/>
      <c r="B168" s="21"/>
      <c r="C168" s="21"/>
      <c r="D168" s="21"/>
      <c r="E168" s="21"/>
      <c r="F168" s="21"/>
      <c r="G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</row>
    <row r="169" spans="1:32">
      <c r="A169" s="21"/>
      <c r="B169" s="21"/>
      <c r="C169" s="21"/>
      <c r="D169" s="21"/>
      <c r="E169" s="21"/>
      <c r="F169" s="21"/>
      <c r="G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</row>
  </sheetData>
  <mergeCells count="4">
    <mergeCell ref="P1:R1"/>
    <mergeCell ref="R11:R13"/>
    <mergeCell ref="A1:D1"/>
    <mergeCell ref="W1:AB1"/>
  </mergeCells>
  <conditionalFormatting sqref="E15:E21">
    <cfRule type="expression" dxfId="111" priority="25">
      <formula>IF($E15="",FALSE,$E14&gt;$E15)</formula>
    </cfRule>
  </conditionalFormatting>
  <conditionalFormatting sqref="E24:E30">
    <cfRule type="expression" dxfId="112" priority="24">
      <formula>IF($E24="",FALSE,$E23&gt;$E24)</formula>
    </cfRule>
  </conditionalFormatting>
  <conditionalFormatting sqref="E33:E39">
    <cfRule type="expression" dxfId="113" priority="23">
      <formula>IF($E33="",FALSE,$E32&gt;$E33)</formula>
    </cfRule>
  </conditionalFormatting>
  <conditionalFormatting sqref="E42:E48">
    <cfRule type="expression" dxfId="114" priority="22">
      <formula>IF($E42="",FALSE,$E41&gt;$E42)</formula>
    </cfRule>
  </conditionalFormatting>
  <conditionalFormatting sqref="E69:E75">
    <cfRule type="expression" dxfId="115" priority="21">
      <formula>IF($E69="",FALSE,$E68&gt;$E69)</formula>
    </cfRule>
  </conditionalFormatting>
  <conditionalFormatting sqref="E78:E84">
    <cfRule type="expression" dxfId="116" priority="20">
      <formula>IF($E78="",FALSE,$E77&gt;$E78)</formula>
    </cfRule>
  </conditionalFormatting>
  <conditionalFormatting sqref="E51:E57">
    <cfRule type="expression" dxfId="117" priority="19">
      <formula>IF($E51="",FALSE,$E50&gt;$E51)</formula>
    </cfRule>
  </conditionalFormatting>
  <conditionalFormatting sqref="E60:E66">
    <cfRule type="expression" dxfId="118" priority="18">
      <formula>IF($E60="",FALSE,$E59&gt;$E60)</formula>
    </cfRule>
  </conditionalFormatting>
  <conditionalFormatting sqref="E87">
    <cfRule type="expression" dxfId="119" priority="17">
      <formula>IF($E87="",FALSE,$E86&lt;$E87)</formula>
    </cfRule>
  </conditionalFormatting>
  <conditionalFormatting sqref="E88:E93">
    <cfRule type="expression" dxfId="120" priority="16">
      <formula>IF($E88="",FALSE,$E87&lt;$E88)</formula>
    </cfRule>
  </conditionalFormatting>
  <conditionalFormatting sqref="E96">
    <cfRule type="expression" dxfId="121" priority="15">
      <formula>IF($E96="",FALSE,$E95&lt;$E96)</formula>
    </cfRule>
  </conditionalFormatting>
  <conditionalFormatting sqref="E97:E102">
    <cfRule type="expression" dxfId="122" priority="14">
      <formula>IF($E97="",FALSE,$E96&lt;$E97)</formula>
    </cfRule>
  </conditionalFormatting>
  <conditionalFormatting sqref="E105">
    <cfRule type="expression" dxfId="123" priority="13">
      <formula>IF($E105="",FALSE,$E104&lt;$E105)</formula>
    </cfRule>
  </conditionalFormatting>
  <conditionalFormatting sqref="E106:E111">
    <cfRule type="expression" dxfId="124" priority="12">
      <formula>IF($E106="",FALSE,$E105&lt;$E106)</formula>
    </cfRule>
  </conditionalFormatting>
  <conditionalFormatting sqref="E114">
    <cfRule type="expression" dxfId="125" priority="11">
      <formula>IF($E114="",FALSE,$E113&lt;$E114)</formula>
    </cfRule>
  </conditionalFormatting>
  <conditionalFormatting sqref="E115:E120">
    <cfRule type="expression" dxfId="126" priority="10">
      <formula>IF($E115="",FALSE,$E114&lt;$E115)</formula>
    </cfRule>
  </conditionalFormatting>
  <conditionalFormatting sqref="E123">
    <cfRule type="expression" dxfId="127" priority="9">
      <formula>IF($E123="",FALSE,$E122&lt;$E123)</formula>
    </cfRule>
  </conditionalFormatting>
  <conditionalFormatting sqref="E124:E129">
    <cfRule type="expression" dxfId="128" priority="8">
      <formula>IF($E124="",FALSE,$E123&lt;$E124)</formula>
    </cfRule>
  </conditionalFormatting>
  <conditionalFormatting sqref="E132">
    <cfRule type="expression" dxfId="129" priority="7">
      <formula>IF($E132="",FALSE,$E131&lt;$E132)</formula>
    </cfRule>
  </conditionalFormatting>
  <conditionalFormatting sqref="E133:E138">
    <cfRule type="expression" dxfId="130" priority="6">
      <formula>IF($E133="",FALSE,$E132&lt;$E133)</formula>
    </cfRule>
  </conditionalFormatting>
  <conditionalFormatting sqref="E141">
    <cfRule type="expression" dxfId="131" priority="5">
      <formula>IF($E141="",FALSE,$E140&lt;$E141)</formula>
    </cfRule>
  </conditionalFormatting>
  <conditionalFormatting sqref="E142:E147">
    <cfRule type="expression" dxfId="132" priority="4">
      <formula>IF($E142="",FALSE,$E141&lt;$E142)</formula>
    </cfRule>
  </conditionalFormatting>
  <conditionalFormatting sqref="E150">
    <cfRule type="expression" dxfId="133" priority="3">
      <formula>IF($E150="",FALSE,$E149&lt;$E150)</formula>
    </cfRule>
  </conditionalFormatting>
  <conditionalFormatting sqref="E151:E156">
    <cfRule type="expression" dxfId="134" priority="2">
      <formula>IF($E151="",FALSE,$E150&lt;$E151)</formula>
    </cfRule>
  </conditionalFormatting>
  <conditionalFormatting sqref="E159:E165">
    <cfRule type="expression" dxfId="135" priority="1">
      <formula>IF($E159="",FALSE,$E158&gt;$E159)</formula>
    </cfRule>
  </conditionalFormatting>
  <hyperlinks>
    <hyperlink ref="Q3" location="Decsheets!A1" display="Dec"/>
    <hyperlink ref="R3" location="Timetable!A1" display="Timetable"/>
    <hyperlink ref="P3" location="Home!A1" display="Home"/>
  </hyperlinks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B165"/>
  <sheetViews>
    <sheetView showGridLines="1" workbookViewId="0" topLeftCell="A1">
      <selection activeCell="A1" sqref="A1"/>
    </sheetView>
  </sheetViews>
  <sheetFormatPr defaultRowHeight="15"/>
  <cols>
    <col min="1" max="1" width="8.42578125" style="98" customWidth="1"/>
    <col min="2" max="2" width="3.28515625" style="21" customWidth="1"/>
    <col min="3" max="3" width="37.5703125" customWidth="1"/>
    <col min="4" max="4" width="29.5703125" customWidth="1"/>
    <col min="5" max="5" width="11.140625" style="117" customWidth="1"/>
    <col min="6" max="6" width="4.7109375" style="21" customWidth="1"/>
    <col min="7" max="7" width="6.7109375" hidden="1" customWidth="1"/>
    <col min="8" max="8" width="9.140625" hidden="1" customWidth="1"/>
    <col min="9" max="9" width="6.0" customWidth="1"/>
    <col min="10" max="15" width="5.28515625" customWidth="1"/>
    <col min="16" max="16" width="6.28515625" customWidth="1"/>
    <col min="17" max="18" width="5.28515625" customWidth="1"/>
    <col min="19" max="19" width="8.7109375" customWidth="1"/>
    <col min="20" max="20" width="4.5703125" hidden="1" customWidth="1"/>
    <col min="21" max="21" width="4.42578125" hidden="1" customWidth="1"/>
    <col min="22" max="22" width="0.0" hidden="1" customWidth="1"/>
    <col min="23" max="23" width="19.85546875" hidden="1" customWidth="1"/>
    <col min="24" max="24" width="14.42578125" customWidth="1"/>
    <col min="25" max="25" width="9.140625" style="120" customWidth="1"/>
    <col min="26" max="26" width="6.85546875" customWidth="1"/>
    <col min="27" max="27" width="20.85546875" customWidth="1"/>
    <col min="28" max="28" width="14.28515625" customWidth="1"/>
    <col min="29" max="29" width="9.140625" style="121" customWidth="1"/>
  </cols>
  <sheetData>
    <row r="1" spans="1:54" ht="18.0">
      <c r="A1" s="57" t="s">
        <v>354</v>
      </c>
      <c r="B1" s="57"/>
      <c r="C1" s="57"/>
      <c r="D1" s="57"/>
      <c r="E1" s="57"/>
      <c r="F1" s="57"/>
      <c r="G1" s="57"/>
      <c r="H1" s="57"/>
      <c r="I1" s="21"/>
      <c r="J1" s="57" t="str">
        <f>Home!N1</f>
        <v>Allianz Park</v>
      </c>
      <c r="K1" s="58"/>
      <c r="L1" s="58"/>
      <c r="M1" s="58"/>
      <c r="N1" s="58"/>
      <c r="O1" s="58"/>
      <c r="P1" s="250">
        <f>Home!Q1</f>
        <v>42596.0</v>
      </c>
      <c r="Q1" s="250"/>
      <c r="R1" s="250"/>
      <c r="S1" s="21"/>
      <c r="T1" s="21"/>
      <c r="U1" s="21"/>
      <c r="V1" s="21"/>
      <c r="W1" s="57"/>
      <c r="X1" s="57"/>
      <c r="Y1" s="57"/>
      <c r="Z1" s="57"/>
      <c r="AA1" s="57"/>
      <c r="AB1" s="57"/>
      <c r="AC1" s="11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</row>
    <row r="2" spans="1:54" ht="16.5" customHeight="1">
      <c r="A2" s="113"/>
      <c r="B2" s="61"/>
      <c r="C2" s="27" t="s">
        <v>111</v>
      </c>
      <c r="D2" s="27" t="s">
        <v>112</v>
      </c>
      <c r="E2" s="115"/>
      <c r="F2" s="3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1"/>
      <c r="U2" s="21"/>
      <c r="V2" s="21"/>
      <c r="W2" s="104"/>
      <c r="X2" s="29"/>
      <c r="Y2" s="111"/>
      <c r="Z2" s="29"/>
      <c r="AA2" s="164"/>
      <c r="AB2" s="29"/>
      <c r="AC2" s="11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</row>
    <row r="3" spans="1:54">
      <c r="A3" s="114"/>
      <c r="B3" s="85">
        <v>1.0</v>
      </c>
      <c r="C3" s="49" t="str">
        <f>Decsheets!T5</f>
        <v>Ealing S&amp;M</v>
      </c>
      <c r="D3" s="84">
        <f>SUM(J14:J165)</f>
        <v>32.0</v>
      </c>
      <c r="E3" s="116" t="str">
        <f>Decsheets!S5</f>
        <v>A</v>
      </c>
      <c r="F3" s="39"/>
      <c r="G3" s="29"/>
      <c r="H3" s="29"/>
      <c r="I3" s="29"/>
      <c r="J3" s="29"/>
      <c r="K3" s="29"/>
      <c r="L3" s="29"/>
      <c r="M3" s="29"/>
      <c r="N3" s="29"/>
      <c r="O3" s="29"/>
      <c r="P3" s="213" t="s">
        <v>57</v>
      </c>
      <c r="Q3" s="213" t="s">
        <v>58</v>
      </c>
      <c r="R3" s="213" t="s">
        <v>113</v>
      </c>
      <c r="S3" s="29"/>
      <c r="T3" s="21"/>
      <c r="U3" s="21"/>
      <c r="V3" s="21"/>
      <c r="W3" s="29"/>
      <c r="X3" s="29"/>
      <c r="Y3" s="111"/>
      <c r="Z3" s="29"/>
      <c r="AA3" s="29"/>
      <c r="AB3" s="29"/>
      <c r="AC3" s="11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</row>
    <row r="4" spans="1:54">
      <c r="A4" s="114"/>
      <c r="B4" s="85">
        <v>2.0</v>
      </c>
      <c r="C4" s="49" t="str">
        <f>Decsheets!T6</f>
        <v>Enfield &amp; H</v>
      </c>
      <c r="D4" s="84">
        <f>SUM(K14:K165)</f>
        <v>26.0</v>
      </c>
      <c r="E4" s="116" t="str">
        <f>Decsheets!S6</f>
        <v>B</v>
      </c>
      <c r="F4" s="3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1"/>
      <c r="U4" s="21"/>
      <c r="V4" s="21"/>
      <c r="W4" s="29"/>
      <c r="X4" s="103"/>
      <c r="Y4" s="119"/>
      <c r="Z4" s="29"/>
      <c r="AA4" s="29"/>
      <c r="AB4" s="103"/>
      <c r="AC4" s="119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</row>
    <row r="5" spans="1:54">
      <c r="A5" s="114"/>
      <c r="B5" s="85">
        <v>3.0</v>
      </c>
      <c r="C5" s="49" t="str">
        <f>Decsheets!T7</f>
        <v>Highgate</v>
      </c>
      <c r="D5" s="84">
        <f>SUM(L14:L165)</f>
        <v>28.0</v>
      </c>
      <c r="E5" s="116" t="str">
        <f>Decsheets!S7</f>
        <v>C</v>
      </c>
      <c r="F5" s="3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1"/>
      <c r="U5" s="21"/>
      <c r="V5" s="21"/>
      <c r="W5" s="29"/>
      <c r="X5" s="29"/>
      <c r="Y5" s="119"/>
      <c r="Z5" s="29"/>
      <c r="AA5" s="29"/>
      <c r="AB5" s="29"/>
      <c r="AC5" s="119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</row>
    <row r="6" spans="1:54">
      <c r="A6" s="114"/>
      <c r="B6" s="85" t="s">
        <v>114</v>
      </c>
      <c r="C6" s="49" t="str">
        <f>Decsheets!T8</f>
        <v>Heathside</v>
      </c>
      <c r="D6" s="84">
        <f>SUM(M14:M165)</f>
        <v>48.0</v>
      </c>
      <c r="E6" s="116" t="str">
        <f>Decsheets!S8</f>
        <v>D</v>
      </c>
      <c r="F6" s="3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1"/>
      <c r="U6" s="21"/>
      <c r="V6" s="21"/>
      <c r="W6" s="29"/>
      <c r="X6" s="29"/>
      <c r="Y6" s="119"/>
      <c r="Z6" s="29"/>
      <c r="AA6" s="29"/>
      <c r="AB6" s="29"/>
      <c r="AC6" s="119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</row>
    <row r="7" spans="1:54">
      <c r="A7" s="114"/>
      <c r="B7" s="85" t="s">
        <v>115</v>
      </c>
      <c r="C7" s="49" t="str">
        <f>Decsheets!T9</f>
        <v>TVH</v>
      </c>
      <c r="D7" s="84">
        <f>SUM(N14:N165)</f>
        <v>34.0</v>
      </c>
      <c r="E7" s="116" t="str">
        <f>Decsheets!S9</f>
        <v>E</v>
      </c>
      <c r="F7" s="3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1"/>
      <c r="U7" s="21"/>
      <c r="V7" s="21"/>
      <c r="W7" s="29"/>
      <c r="X7" s="29"/>
      <c r="Y7" s="119"/>
      <c r="Z7" s="29"/>
      <c r="AA7" s="29"/>
      <c r="AB7" s="29"/>
      <c r="AC7" s="119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</row>
    <row r="8" spans="1:54">
      <c r="A8" s="114"/>
      <c r="B8" s="85" t="s">
        <v>116</v>
      </c>
      <c r="C8" s="49" t="str">
        <f>Decsheets!T10</f>
        <v>Trent Park</v>
      </c>
      <c r="D8" s="84">
        <f>SUM(O14:O165)</f>
        <v>10.0</v>
      </c>
      <c r="E8" s="116" t="str">
        <f>Decsheets!S10</f>
        <v>G</v>
      </c>
      <c r="F8" s="3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1"/>
      <c r="U8" s="21"/>
      <c r="V8" s="21"/>
      <c r="W8" s="29"/>
      <c r="X8" s="29"/>
      <c r="Y8" s="119"/>
      <c r="Z8" s="29"/>
      <c r="AA8" s="29"/>
      <c r="AB8" s="29"/>
      <c r="AC8" s="119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</row>
    <row r="9" spans="1:54">
      <c r="A9" s="114"/>
      <c r="B9" s="85" t="s">
        <v>117</v>
      </c>
      <c r="C9" s="49" t="str">
        <f>Decsheets!T11</f>
        <v>Barnet</v>
      </c>
      <c r="D9" s="84">
        <f>SUM(P14:P165)</f>
        <v>0.0</v>
      </c>
      <c r="E9" s="116" t="str">
        <f>Decsheets!S11</f>
        <v>H</v>
      </c>
      <c r="F9" s="3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1"/>
      <c r="U9" s="21"/>
      <c r="V9" s="21"/>
      <c r="W9" s="29"/>
      <c r="X9" s="29"/>
      <c r="Y9" s="119"/>
      <c r="Z9" s="29"/>
      <c r="AA9" s="29"/>
      <c r="AB9" s="29"/>
      <c r="AC9" s="119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</row>
    <row r="10" spans="1:54">
      <c r="A10" s="114"/>
      <c r="B10" s="85" t="s">
        <v>118</v>
      </c>
      <c r="C10" s="49" t="str">
        <f>Decsheets!T12</f>
        <v>Shaftesbury</v>
      </c>
      <c r="D10" s="84">
        <f>SUM(Q15:Q166)</f>
        <v>16.0</v>
      </c>
      <c r="E10" s="116" t="str">
        <f>Decsheets!S12</f>
        <v>J</v>
      </c>
      <c r="F10" s="3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1"/>
      <c r="U10" s="21"/>
      <c r="V10" s="21"/>
      <c r="W10" s="29"/>
      <c r="X10" s="29"/>
      <c r="Y10" s="119"/>
      <c r="Z10" s="29"/>
      <c r="AA10" s="29"/>
      <c r="AB10" s="29"/>
      <c r="AC10" s="119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</row>
    <row r="11" spans="1:54">
      <c r="A11" s="114"/>
      <c r="B11" s="21"/>
      <c r="C11" s="21" t="s">
        <v>245</v>
      </c>
      <c r="D11" s="30">
        <f>SUM(R14:R165)</f>
        <v>706.0</v>
      </c>
      <c r="E11" s="116"/>
      <c r="F11" s="3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121" t="s">
        <v>120</v>
      </c>
      <c r="S11" s="29"/>
      <c r="T11" s="21"/>
      <c r="U11" s="21"/>
      <c r="V11" s="21"/>
      <c r="W11" s="29"/>
      <c r="X11" s="29"/>
      <c r="Y11" s="119"/>
      <c r="Z11" s="29"/>
      <c r="AA11" s="29"/>
      <c r="AB11" s="29"/>
      <c r="AC11" s="119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</row>
    <row r="12" spans="1:54">
      <c r="A12" s="114"/>
      <c r="B12" s="61"/>
      <c r="C12" s="31"/>
      <c r="D12" s="31"/>
      <c r="E12" s="115"/>
      <c r="F12" s="39"/>
      <c r="G12" s="29"/>
      <c r="H12" s="29"/>
      <c r="I12" s="29"/>
      <c r="J12" s="44"/>
      <c r="K12" s="44"/>
      <c r="L12" s="44"/>
      <c r="M12" s="44"/>
      <c r="N12" s="44"/>
      <c r="O12" s="44"/>
      <c r="P12" s="44"/>
      <c r="Q12" s="44"/>
      <c r="R12" s="121"/>
      <c r="S12" s="29"/>
      <c r="T12" s="21"/>
      <c r="U12" s="21"/>
      <c r="V12" s="21"/>
      <c r="W12" s="29"/>
      <c r="X12" s="29"/>
      <c r="Y12" s="119"/>
      <c r="Z12" s="29"/>
      <c r="AA12" s="29"/>
      <c r="AB12" s="29"/>
      <c r="AC12" s="119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</row>
    <row r="13" spans="1:54">
      <c r="A13" s="114" t="s">
        <v>123</v>
      </c>
      <c r="B13" s="61"/>
      <c r="C13" s="33" t="s">
        <v>355</v>
      </c>
      <c r="D13" s="28" t="s">
        <v>125</v>
      </c>
      <c r="E13" s="91">
        <v>1.1</v>
      </c>
      <c r="F13" s="39"/>
      <c r="G13" s="29"/>
      <c r="H13" s="29"/>
      <c r="I13" s="29"/>
      <c r="J13" s="34" t="str">
        <f>Decsheets!S5</f>
        <v>A</v>
      </c>
      <c r="K13" s="34" t="str">
        <f>Decsheets!S6</f>
        <v>B</v>
      </c>
      <c r="L13" s="34" t="str">
        <f>Decsheets!S7</f>
        <v>C</v>
      </c>
      <c r="M13" s="34" t="str">
        <f>Decsheets!S8</f>
        <v>D</v>
      </c>
      <c r="N13" s="34" t="str">
        <f>Decsheets!S9</f>
        <v>E</v>
      </c>
      <c r="O13" s="34" t="str">
        <f>Decsheets!S10</f>
        <v>G</v>
      </c>
      <c r="P13" s="34" t="str">
        <f>Decsheets!S11</f>
        <v>H</v>
      </c>
      <c r="Q13" s="34" t="str">
        <f>Decsheets!S12</f>
        <v>J</v>
      </c>
      <c r="R13" s="247"/>
      <c r="S13" s="29" t="s">
        <v>126</v>
      </c>
      <c r="T13" s="21"/>
      <c r="U13" s="21"/>
      <c r="V13" s="21"/>
      <c r="W13" s="29"/>
      <c r="X13" s="29"/>
      <c r="Y13" s="119"/>
      <c r="Z13" s="29"/>
      <c r="AA13" s="29"/>
      <c r="AB13" s="29"/>
      <c r="AC13" s="119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</row>
    <row r="14" spans="1:54">
      <c r="A14" s="112" t="s">
        <v>134</v>
      </c>
      <c r="B14" s="62">
        <v>1.0</v>
      </c>
      <c r="C14" s="42" t="str">
        <f>IF(A14="","",VLOOKUP($A$13,IF(LEN(A14)=2,U17MB,U17MA),VLOOKUP(LEFT(A14,1),club,6,FALSE),FALSE))</f>
        <v>Phoenix Lyon</v>
      </c>
      <c r="D14" s="42" t="str">
        <f>IF(A14="","",VLOOKUP(LEFT(A14,1),club,2,FALSE))</f>
        <v>Ealing S&amp;M</v>
      </c>
      <c r="E14" s="93">
        <v>11.57</v>
      </c>
      <c r="F14" s="37">
        <f>Decsheets!$U$5</f>
        <v>16.0</v>
      </c>
      <c r="G14" s="29"/>
      <c r="H14" s="29"/>
      <c r="I14" s="39"/>
      <c r="J14" s="35">
        <f>IF($A14="","",IF(LEFT($A14,1)=J$13,$F14,""))</f>
        <v>16.0</v>
      </c>
      <c r="K14" s="35" t="str">
        <f>IF($A14="","",IF(LEFT($A14,1)=K$13,$F14,""))</f>
        <v/>
      </c>
      <c r="L14" s="35" t="str">
        <f>IF($A14="","",IF(LEFT($A14,1)=L$13,$F14,""))</f>
        <v/>
      </c>
      <c r="M14" s="35" t="str">
        <f>IF($A14="","",IF(LEFT($A14,1)=M$13,$F14,""))</f>
        <v/>
      </c>
      <c r="N14" s="35" t="str">
        <f>IF($A14="","",IF(LEFT($A14,1)=N$13,$F14,""))</f>
        <v/>
      </c>
      <c r="O14" s="35" t="str">
        <f>IF($A14="","",IF(LEFT($A14,1)=O$13,$F14,""))</f>
        <v/>
      </c>
      <c r="P14" s="35" t="str">
        <f>IF($A14="","",IF(LEFT($A14,1)=P$13,$F14,""))</f>
        <v/>
      </c>
      <c r="Q14" s="35" t="str">
        <f>IF($A14="","",IF(LEFT($A14,1)=Q$13,$F14,""))</f>
        <v/>
      </c>
      <c r="R14" s="35"/>
      <c r="S14" s="29"/>
      <c r="T14" s="21" t="s">
        <v>274</v>
      </c>
      <c r="U14" s="21" t="s">
        <v>247</v>
      </c>
      <c r="V14" s="21">
        <v>100.0</v>
      </c>
      <c r="W14" s="21" t="s">
        <v>10</v>
      </c>
      <c r="X14" s="127">
        <f>IF(E$13=".","",E$13)</f>
        <v>1.1</v>
      </c>
      <c r="Y14" s="119"/>
      <c r="Z14" s="29"/>
      <c r="AA14" s="29"/>
      <c r="AB14" s="103"/>
      <c r="AC14" s="119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</row>
    <row r="15" spans="1:54">
      <c r="A15" s="112" t="s">
        <v>130</v>
      </c>
      <c r="B15" s="62">
        <v>2.0</v>
      </c>
      <c r="C15" s="42" t="str">
        <f>IF(A15="","",VLOOKUP($A$13,IF(LEN(A15)=2,U17MB,U17MA),VLOOKUP(LEFT(A15,1),club,6,FALSE),FALSE))</f>
        <v>Afolabi Soboyede</v>
      </c>
      <c r="D15" s="42" t="str">
        <f>IF(A15="","",VLOOKUP(LEFT(A15,1),club,2,FALSE))</f>
        <v>Heathside</v>
      </c>
      <c r="E15" s="93">
        <v>12.06</v>
      </c>
      <c r="F15" s="37">
        <f>Decsheets!$U$6</f>
        <v>14.0</v>
      </c>
      <c r="G15" s="29"/>
      <c r="H15" s="29"/>
      <c r="I15" s="39"/>
      <c r="J15" s="35" t="str">
        <f>IF($A15="","",IF(LEFT($A15,1)=J$13,$F15,""))</f>
        <v/>
      </c>
      <c r="K15" s="35" t="str">
        <f>IF($A15="","",IF(LEFT($A15,1)=K$13,$F15,""))</f>
        <v/>
      </c>
      <c r="L15" s="35" t="str">
        <f>IF($A15="","",IF(LEFT($A15,1)=L$13,$F15,""))</f>
        <v/>
      </c>
      <c r="M15" s="35">
        <f>IF($A15="","",IF(LEFT($A15,1)=M$13,$F15,""))</f>
        <v>14.0</v>
      </c>
      <c r="N15" s="35" t="str">
        <f>IF($A15="","",IF(LEFT($A15,1)=N$13,$F15,""))</f>
        <v/>
      </c>
      <c r="O15" s="35" t="str">
        <f>IF($A15="","",IF(LEFT($A15,1)=O$13,$F15,""))</f>
        <v/>
      </c>
      <c r="P15" s="35" t="str">
        <f>IF($A15="","",IF(LEFT($A15,1)=P$13,$F15,""))</f>
        <v/>
      </c>
      <c r="Q15" s="35" t="str">
        <f>IF($A15="","",IF(LEFT($A15,1)=Q$13,$F15,""))</f>
        <v/>
      </c>
      <c r="R15" s="35"/>
      <c r="S15" s="29"/>
      <c r="T15" s="21" t="s">
        <v>274</v>
      </c>
      <c r="U15" s="21" t="s">
        <v>247</v>
      </c>
      <c r="V15" s="21">
        <v>100.0</v>
      </c>
      <c r="W15" s="21" t="s">
        <v>10</v>
      </c>
      <c r="X15" s="127">
        <f>IF(E$13=".","",E$13)</f>
        <v>1.1</v>
      </c>
      <c r="Y15" s="119"/>
      <c r="Z15" s="29"/>
      <c r="AA15" s="29"/>
      <c r="AB15" s="29"/>
      <c r="AC15" s="119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</row>
    <row r="16" spans="1:54">
      <c r="A16" s="112" t="s">
        <v>131</v>
      </c>
      <c r="B16" s="62">
        <v>3.0</v>
      </c>
      <c r="C16" s="42" t="str">
        <f>IF(A16="","",VLOOKUP($A$13,IF(LEN(A16)=2,U17MB,U17MA),VLOOKUP(LEFT(A16,1),club,6,FALSE),FALSE))</f>
        <v>Idan Gal-Shohet</v>
      </c>
      <c r="D16" s="42" t="str">
        <f>IF(A16="","",VLOOKUP(LEFT(A16,1),club,2,FALSE))</f>
        <v>Highgate</v>
      </c>
      <c r="E16" s="93">
        <v>12.11</v>
      </c>
      <c r="F16" s="37">
        <f>Decsheets!$U$7</f>
        <v>12.0</v>
      </c>
      <c r="G16" s="29"/>
      <c r="H16" s="29"/>
      <c r="I16" s="39"/>
      <c r="J16" s="35" t="str">
        <f>IF($A16="","",IF(LEFT($A16,1)=J$13,$F16,""))</f>
        <v/>
      </c>
      <c r="K16" s="35" t="str">
        <f>IF($A16="","",IF(LEFT($A16,1)=K$13,$F16,""))</f>
        <v/>
      </c>
      <c r="L16" s="35">
        <f>IF($A16="","",IF(LEFT($A16,1)=L$13,$F16,""))</f>
        <v>12.0</v>
      </c>
      <c r="M16" s="35" t="str">
        <f>IF($A16="","",IF(LEFT($A16,1)=M$13,$F16,""))</f>
        <v/>
      </c>
      <c r="N16" s="35" t="str">
        <f>IF($A16="","",IF(LEFT($A16,1)=N$13,$F16,""))</f>
        <v/>
      </c>
      <c r="O16" s="35" t="str">
        <f>IF($A16="","",IF(LEFT($A16,1)=O$13,$F16,""))</f>
        <v/>
      </c>
      <c r="P16" s="35" t="str">
        <f>IF($A16="","",IF(LEFT($A16,1)=P$13,$F16,""))</f>
        <v/>
      </c>
      <c r="Q16" s="35" t="str">
        <f>IF($A16="","",IF(LEFT($A16,1)=Q$13,$F16,""))</f>
        <v/>
      </c>
      <c r="R16" s="35"/>
      <c r="S16" s="29"/>
      <c r="T16" s="21" t="s">
        <v>274</v>
      </c>
      <c r="U16" s="21" t="s">
        <v>247</v>
      </c>
      <c r="V16" s="21">
        <v>100.0</v>
      </c>
      <c r="W16" s="21" t="s">
        <v>10</v>
      </c>
      <c r="X16" s="127">
        <f>IF(E$13=".","",E$13)</f>
        <v>1.1</v>
      </c>
      <c r="Y16" s="119"/>
      <c r="Z16" s="29"/>
      <c r="AA16" s="29"/>
      <c r="AB16" s="29"/>
      <c r="AC16" s="119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</row>
    <row r="17" spans="1:54">
      <c r="A17" s="112" t="s">
        <v>178</v>
      </c>
      <c r="B17" s="62" t="s">
        <v>114</v>
      </c>
      <c r="C17" s="42" t="str">
        <f>IF(A17="","",VLOOKUP($A$13,IF(LEN(A17)=2,U17MB,U17MA),VLOOKUP(LEFT(A17,1),club,6,FALSE),FALSE))</f>
        <v>Jeremy Gbenartay</v>
      </c>
      <c r="D17" s="42" t="str">
        <f>IF(A17="","",VLOOKUP(LEFT(A17,1),club,2,FALSE))</f>
        <v>Enfield &amp; H</v>
      </c>
      <c r="E17" s="93">
        <v>12.33</v>
      </c>
      <c r="F17" s="37">
        <f>Decsheets!$U$8</f>
        <v>10.0</v>
      </c>
      <c r="G17" s="29"/>
      <c r="H17" s="29"/>
      <c r="I17" s="39"/>
      <c r="J17" s="35" t="str">
        <f>IF($A17="","",IF(LEFT($A17,1)=J$13,$F17,""))</f>
        <v/>
      </c>
      <c r="K17" s="35">
        <f>IF($A17="","",IF(LEFT($A17,1)=K$13,$F17,""))</f>
        <v>10.0</v>
      </c>
      <c r="L17" s="35" t="str">
        <f>IF($A17="","",IF(LEFT($A17,1)=L$13,$F17,""))</f>
        <v/>
      </c>
      <c r="M17" s="35" t="str">
        <f>IF($A17="","",IF(LEFT($A17,1)=M$13,$F17,""))</f>
        <v/>
      </c>
      <c r="N17" s="35" t="str">
        <f>IF($A17="","",IF(LEFT($A17,1)=N$13,$F17,""))</f>
        <v/>
      </c>
      <c r="O17" s="35" t="str">
        <f>IF($A17="","",IF(LEFT($A17,1)=O$13,$F17,""))</f>
        <v/>
      </c>
      <c r="P17" s="35" t="str">
        <f>IF($A17="","",IF(LEFT($A17,1)=P$13,$F17,""))</f>
        <v/>
      </c>
      <c r="Q17" s="35" t="str">
        <f>IF($A17="","",IF(LEFT($A17,1)=Q$13,$F17,""))</f>
        <v/>
      </c>
      <c r="R17" s="35"/>
      <c r="S17" s="29"/>
      <c r="T17" s="21" t="s">
        <v>274</v>
      </c>
      <c r="U17" s="21" t="s">
        <v>247</v>
      </c>
      <c r="V17" s="21">
        <v>100.0</v>
      </c>
      <c r="W17" s="21" t="s">
        <v>10</v>
      </c>
      <c r="X17" s="127">
        <f>IF(E$13=".","",E$13)</f>
        <v>1.1</v>
      </c>
      <c r="Y17" s="119"/>
      <c r="Z17" s="29"/>
      <c r="AA17" s="29"/>
      <c r="AB17" s="29"/>
      <c r="AC17" s="119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</row>
    <row r="18" spans="1:54">
      <c r="A18" s="112" t="s">
        <v>138</v>
      </c>
      <c r="B18" s="62" t="s">
        <v>115</v>
      </c>
      <c r="C18" s="42" t="str">
        <f>IF(A18="","",VLOOKUP($A$13,IF(LEN(A18)=2,U17MB,U17MA),VLOOKUP(LEFT(A18,1),club,6,FALSE),FALSE))</f>
        <v>.</v>
      </c>
      <c r="D18" s="42" t="str">
        <f>IF(A18="","",VLOOKUP(LEFT(A18,1),club,2,FALSE))</f>
        <v>TVH</v>
      </c>
      <c r="E18" s="93">
        <v>13.87</v>
      </c>
      <c r="F18" s="37">
        <f>Decsheets!$U$9</f>
        <v>8.0</v>
      </c>
      <c r="G18" s="29"/>
      <c r="H18" s="29"/>
      <c r="I18" s="39"/>
      <c r="J18" s="35" t="str">
        <f>IF($A18="","",IF(LEFT($A18,1)=J$13,$F18,""))</f>
        <v/>
      </c>
      <c r="K18" s="35" t="str">
        <f>IF($A18="","",IF(LEFT($A18,1)=K$13,$F18,""))</f>
        <v/>
      </c>
      <c r="L18" s="35" t="str">
        <f>IF($A18="","",IF(LEFT($A18,1)=L$13,$F18,""))</f>
        <v/>
      </c>
      <c r="M18" s="35" t="str">
        <f>IF($A18="","",IF(LEFT($A18,1)=M$13,$F18,""))</f>
        <v/>
      </c>
      <c r="N18" s="35">
        <f>IF($A18="","",IF(LEFT($A18,1)=N$13,$F18,""))</f>
        <v>8.0</v>
      </c>
      <c r="O18" s="35" t="str">
        <f>IF($A18="","",IF(LEFT($A18,1)=O$13,$F18,""))</f>
        <v/>
      </c>
      <c r="P18" s="35" t="str">
        <f>IF($A18="","",IF(LEFT($A18,1)=P$13,$F18,""))</f>
        <v/>
      </c>
      <c r="Q18" s="35" t="str">
        <f>IF($A18="","",IF(LEFT($A18,1)=Q$13,$F18,""))</f>
        <v/>
      </c>
      <c r="R18" s="35"/>
      <c r="S18" s="29"/>
      <c r="T18" s="21" t="s">
        <v>274</v>
      </c>
      <c r="U18" s="21" t="s">
        <v>247</v>
      </c>
      <c r="V18" s="21">
        <v>100.0</v>
      </c>
      <c r="W18" s="21" t="s">
        <v>10</v>
      </c>
      <c r="X18" s="127">
        <f>IF(E$13=".","",E$13)</f>
        <v>1.1</v>
      </c>
      <c r="Y18" s="119"/>
      <c r="Z18" s="29"/>
      <c r="AA18" s="29"/>
      <c r="AB18" s="29"/>
      <c r="AC18" s="119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</row>
    <row r="19" spans="1:54">
      <c r="A19" s="112"/>
      <c r="B19" s="62" t="s">
        <v>116</v>
      </c>
      <c r="C19" s="42" t="str">
        <f>IF(A19="","",VLOOKUP($A$13,IF(LEN(A19)=2,U17MB,U17MA),VLOOKUP(LEFT(A19,1),club,6,FALSE),FALSE))</f>
        <v/>
      </c>
      <c r="D19" s="42" t="str">
        <f>IF(A19="","",VLOOKUP(LEFT(A19,1),club,2,FALSE))</f>
        <v/>
      </c>
      <c r="E19" s="93"/>
      <c r="F19" s="37">
        <f>Decsheets!$U$10</f>
        <v>6.0</v>
      </c>
      <c r="G19" s="29"/>
      <c r="H19" s="29"/>
      <c r="I19" s="39"/>
      <c r="J19" s="35" t="str">
        <f>IF($A19="","",IF(LEFT($A19,1)=J$13,$F19,""))</f>
        <v/>
      </c>
      <c r="K19" s="35" t="str">
        <f>IF($A19="","",IF(LEFT($A19,1)=K$13,$F19,""))</f>
        <v/>
      </c>
      <c r="L19" s="35" t="str">
        <f>IF($A19="","",IF(LEFT($A19,1)=L$13,$F19,""))</f>
        <v/>
      </c>
      <c r="M19" s="35" t="str">
        <f>IF($A19="","",IF(LEFT($A19,1)=M$13,$F19,""))</f>
        <v/>
      </c>
      <c r="N19" s="35" t="str">
        <f>IF($A19="","",IF(LEFT($A19,1)=N$13,$F19,""))</f>
        <v/>
      </c>
      <c r="O19" s="35" t="str">
        <f>IF($A19="","",IF(LEFT($A19,1)=O$13,$F19,""))</f>
        <v/>
      </c>
      <c r="P19" s="35" t="str">
        <f>IF($A19="","",IF(LEFT($A19,1)=P$13,$F19,""))</f>
        <v/>
      </c>
      <c r="Q19" s="35" t="str">
        <f>IF($A19="","",IF(LEFT($A19,1)=Q$13,$F19,""))</f>
        <v/>
      </c>
      <c r="R19" s="35"/>
      <c r="S19" s="29"/>
      <c r="T19" s="21" t="s">
        <v>274</v>
      </c>
      <c r="U19" s="21" t="s">
        <v>247</v>
      </c>
      <c r="V19" s="21">
        <v>100.0</v>
      </c>
      <c r="W19" s="21" t="s">
        <v>10</v>
      </c>
      <c r="X19" s="127">
        <f>IF(E$13=".","",E$13)</f>
        <v>1.1</v>
      </c>
      <c r="Y19" s="119"/>
      <c r="Z19" s="29"/>
      <c r="AA19" s="29"/>
      <c r="AB19" s="29"/>
      <c r="AC19" s="119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</row>
    <row r="20" spans="1:54">
      <c r="A20" s="112"/>
      <c r="B20" s="62" t="s">
        <v>117</v>
      </c>
      <c r="C20" s="42" t="str">
        <f>IF(A20="","",VLOOKUP($A$13,IF(LEN(A20)=2,U17MB,U17MA),VLOOKUP(LEFT(A20,1),club,6,FALSE),FALSE))</f>
        <v/>
      </c>
      <c r="D20" s="42" t="str">
        <f>IF(A20="","",VLOOKUP(LEFT(A20,1),club,2,FALSE))</f>
        <v/>
      </c>
      <c r="E20" s="93"/>
      <c r="F20" s="37">
        <f>Decsheets!$U$11</f>
        <v>4.0</v>
      </c>
      <c r="G20" s="29"/>
      <c r="H20" s="29"/>
      <c r="I20" s="39"/>
      <c r="J20" s="35" t="str">
        <f>IF($A20="","",IF(LEFT($A20,1)=J$13,$F20,""))</f>
        <v/>
      </c>
      <c r="K20" s="35" t="str">
        <f>IF($A20="","",IF(LEFT($A20,1)=K$13,$F20,""))</f>
        <v/>
      </c>
      <c r="L20" s="35" t="str">
        <f>IF($A20="","",IF(LEFT($A20,1)=L$13,$F20,""))</f>
        <v/>
      </c>
      <c r="M20" s="35" t="str">
        <f>IF($A20="","",IF(LEFT($A20,1)=M$13,$F20,""))</f>
        <v/>
      </c>
      <c r="N20" s="35" t="str">
        <f>IF($A20="","",IF(LEFT($A20,1)=N$13,$F20,""))</f>
        <v/>
      </c>
      <c r="O20" s="35" t="str">
        <f>IF($A20="","",IF(LEFT($A20,1)=O$13,$F20,""))</f>
        <v/>
      </c>
      <c r="P20" s="35" t="str">
        <f>IF($A20="","",IF(LEFT($A20,1)=P$13,$F20,""))</f>
        <v/>
      </c>
      <c r="Q20" s="35" t="str">
        <f>IF($A20="","",IF(LEFT($A20,1)=Q$13,$F20,""))</f>
        <v/>
      </c>
      <c r="R20" s="35"/>
      <c r="S20" s="29"/>
      <c r="T20" s="21" t="s">
        <v>274</v>
      </c>
      <c r="U20" s="21" t="s">
        <v>247</v>
      </c>
      <c r="V20" s="21">
        <v>100.0</v>
      </c>
      <c r="W20" s="21" t="s">
        <v>10</v>
      </c>
      <c r="X20" s="127">
        <f>IF(E$13=".","",E$13)</f>
        <v>1.1</v>
      </c>
      <c r="Y20" s="119"/>
      <c r="Z20" s="29"/>
      <c r="AA20" s="29"/>
      <c r="AB20" s="29"/>
      <c r="AC20" s="119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</row>
    <row r="21" spans="1:54">
      <c r="A21" s="112"/>
      <c r="B21" s="62" t="s">
        <v>118</v>
      </c>
      <c r="C21" s="42" t="str">
        <f>IF(A21="","",VLOOKUP($A$13,IF(LEN(A21)=2,U17MB,U17MA),VLOOKUP(LEFT(A21,1),club,6,FALSE),FALSE))</f>
        <v/>
      </c>
      <c r="D21" s="42" t="str">
        <f>IF(A21="","",VLOOKUP(LEFT(A21,1),club,2,FALSE))</f>
        <v/>
      </c>
      <c r="E21" s="93"/>
      <c r="F21" s="37">
        <f>Decsheets!$U$12</f>
        <v>2.0</v>
      </c>
      <c r="G21" s="29"/>
      <c r="H21" s="29"/>
      <c r="I21" s="39"/>
      <c r="J21" s="35" t="str">
        <f>IF($A21="","",IF(LEFT($A21,1)=J$13,$F21,""))</f>
        <v/>
      </c>
      <c r="K21" s="35" t="str">
        <f>IF($A21="","",IF(LEFT($A21,1)=K$13,$F21,""))</f>
        <v/>
      </c>
      <c r="L21" s="35" t="str">
        <f>IF($A21="","",IF(LEFT($A21,1)=L$13,$F21,""))</f>
        <v/>
      </c>
      <c r="M21" s="35" t="str">
        <f>IF($A21="","",IF(LEFT($A21,1)=M$13,$F21,""))</f>
        <v/>
      </c>
      <c r="N21" s="35" t="str">
        <f>IF($A21="","",IF(LEFT($A21,1)=N$13,$F21,""))</f>
        <v/>
      </c>
      <c r="O21" s="35" t="str">
        <f>IF($A21="","",IF(LEFT($A21,1)=O$13,$F21,""))</f>
        <v/>
      </c>
      <c r="P21" s="35" t="str">
        <f>IF($A21="","",IF(LEFT($A21,1)=P$13,$F21,""))</f>
        <v/>
      </c>
      <c r="Q21" s="35" t="str">
        <f>IF($A21="","",IF(LEFT($A21,1)=Q$13,$F21,""))</f>
        <v/>
      </c>
      <c r="R21" s="35">
        <f>SUM(Decsheets!$U$5:$U$12)-(SUM(J14:Q21))</f>
        <v>12.0</v>
      </c>
      <c r="S21" s="29"/>
      <c r="T21" s="21" t="s">
        <v>274</v>
      </c>
      <c r="U21" s="21" t="s">
        <v>247</v>
      </c>
      <c r="V21" s="21">
        <v>100.0</v>
      </c>
      <c r="W21" s="21" t="s">
        <v>10</v>
      </c>
      <c r="X21" s="127">
        <f>IF(E$13=".","",E$13)</f>
        <v>1.1</v>
      </c>
      <c r="Y21" s="119"/>
      <c r="Z21" s="29"/>
      <c r="AA21" s="29"/>
      <c r="AB21" s="29"/>
      <c r="AC21" s="119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</row>
    <row r="22" spans="1:54">
      <c r="A22" s="114" t="s">
        <v>123</v>
      </c>
      <c r="B22" s="61"/>
      <c r="C22" s="40" t="s">
        <v>356</v>
      </c>
      <c r="D22" s="28" t="s">
        <v>125</v>
      </c>
      <c r="E22" s="91">
        <v>1.1</v>
      </c>
      <c r="F22" s="39"/>
      <c r="G22" s="29"/>
      <c r="H22" s="29"/>
      <c r="I22" s="29"/>
      <c r="J22" s="35"/>
      <c r="K22" s="35"/>
      <c r="L22" s="35"/>
      <c r="M22" s="35"/>
      <c r="N22" s="35"/>
      <c r="O22" s="35"/>
      <c r="P22" s="35"/>
      <c r="Q22" s="35"/>
      <c r="R22" s="35"/>
      <c r="S22" s="29" t="s">
        <v>137</v>
      </c>
      <c r="Y22" s="119"/>
      <c r="Z22" s="29"/>
      <c r="AA22" s="29"/>
      <c r="AB22" s="29"/>
      <c r="AC22" s="119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</row>
    <row r="23" spans="1:54">
      <c r="A23" s="112" t="s">
        <v>175</v>
      </c>
      <c r="B23" s="62">
        <v>1.0</v>
      </c>
      <c r="C23" s="42" t="str">
        <f>IF(A23="","",VLOOKUP($A$22,IF(LEN(A23)=2,U17MB,U17MA),VLOOKUP(LEFT(A23,1),club,6,FALSE),FALSE))</f>
        <v>Manuel Yeboa</v>
      </c>
      <c r="D23" s="42" t="str">
        <f>IF(A23="","",VLOOKUP(LEFT(A23,1),club,2,FALSE))</f>
        <v>Heathside</v>
      </c>
      <c r="E23" s="93">
        <v>12.09</v>
      </c>
      <c r="F23" s="37">
        <f>Decsheets!$V$5</f>
        <v>8.0</v>
      </c>
      <c r="G23" s="29"/>
      <c r="H23" s="29"/>
      <c r="I23" s="39"/>
      <c r="J23" s="35" t="str">
        <f>IF($A23="","",IF(LEFT($A23,1)=J$13,$F23,""))</f>
        <v/>
      </c>
      <c r="K23" s="35" t="str">
        <f>IF($A23="","",IF(LEFT($A23,1)=K$13,$F23,""))</f>
        <v/>
      </c>
      <c r="L23" s="35" t="str">
        <f>IF($A23="","",IF(LEFT($A23,1)=L$13,$F23,""))</f>
        <v/>
      </c>
      <c r="M23" s="35">
        <f>IF($A23="","",IF(LEFT($A23,1)=M$13,$F23,""))</f>
        <v>8.0</v>
      </c>
      <c r="N23" s="35" t="str">
        <f>IF($A23="","",IF(LEFT($A23,1)=N$13,$F23,""))</f>
        <v/>
      </c>
      <c r="O23" s="35" t="str">
        <f>IF($A23="","",IF(LEFT($A23,1)=O$13,$F23,""))</f>
        <v/>
      </c>
      <c r="P23" s="35" t="str">
        <f>IF($A23="","",IF(LEFT($A23,1)=P$13,$F23,""))</f>
        <v/>
      </c>
      <c r="Q23" s="35" t="str">
        <f>IF($A23="","",IF(LEFT($A23,1)=Q$13,$F23,""))</f>
        <v/>
      </c>
      <c r="R23" s="35"/>
      <c r="S23" s="29"/>
      <c r="T23" s="21" t="s">
        <v>274</v>
      </c>
      <c r="U23" s="21" t="s">
        <v>247</v>
      </c>
      <c r="V23" s="21">
        <v>100.0</v>
      </c>
      <c r="W23" s="21" t="s">
        <v>15</v>
      </c>
      <c r="X23" s="127">
        <f>IF(E$22=".","",E$22)</f>
        <v>1.1</v>
      </c>
      <c r="Y23" s="119"/>
      <c r="Z23" s="29"/>
      <c r="AA23" s="29"/>
      <c r="AB23" s="29"/>
      <c r="AC23" s="119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</row>
    <row r="24" spans="1:54">
      <c r="A24" s="112"/>
      <c r="B24" s="62">
        <v>2.0</v>
      </c>
      <c r="C24" s="42" t="str">
        <f>IF(A24="","",VLOOKUP($A$22,IF(LEN(A24)=2,U17MB,U17MA),VLOOKUP(LEFT(A24,1),club,6,FALSE),FALSE))</f>
        <v/>
      </c>
      <c r="D24" s="42" t="str">
        <f>IF(A24="","",VLOOKUP(LEFT(A24,1),club,2,FALSE))</f>
        <v/>
      </c>
      <c r="E24" s="93"/>
      <c r="F24" s="37">
        <f>Decsheets!$V$6</f>
        <v>7.0</v>
      </c>
      <c r="G24" s="29"/>
      <c r="H24" s="29"/>
      <c r="I24" s="39"/>
      <c r="J24" s="35" t="str">
        <f>IF($A24="","",IF(LEFT($A24,1)=J$13,$F24,""))</f>
        <v/>
      </c>
      <c r="K24" s="35" t="str">
        <f>IF($A24="","",IF(LEFT($A24,1)=K$13,$F24,""))</f>
        <v/>
      </c>
      <c r="L24" s="35" t="str">
        <f>IF($A24="","",IF(LEFT($A24,1)=L$13,$F24,""))</f>
        <v/>
      </c>
      <c r="M24" s="35" t="str">
        <f>IF($A24="","",IF(LEFT($A24,1)=M$13,$F24,""))</f>
        <v/>
      </c>
      <c r="N24" s="35" t="str">
        <f>IF($A24="","",IF(LEFT($A24,1)=N$13,$F24,""))</f>
        <v/>
      </c>
      <c r="O24" s="35" t="str">
        <f>IF($A24="","",IF(LEFT($A24,1)=O$13,$F24,""))</f>
        <v/>
      </c>
      <c r="P24" s="35" t="str">
        <f>IF($A24="","",IF(LEFT($A24,1)=P$13,$F24,""))</f>
        <v/>
      </c>
      <c r="Q24" s="35" t="str">
        <f>IF($A24="","",IF(LEFT($A24,1)=Q$13,$F24,""))</f>
        <v/>
      </c>
      <c r="R24" s="35"/>
      <c r="S24" s="29"/>
      <c r="T24" s="21" t="s">
        <v>274</v>
      </c>
      <c r="U24" s="21" t="s">
        <v>247</v>
      </c>
      <c r="V24" s="21">
        <v>100.0</v>
      </c>
      <c r="W24" s="21" t="s">
        <v>15</v>
      </c>
      <c r="X24" s="127">
        <f>IF(E$22=".","",E$22)</f>
        <v>1.1</v>
      </c>
      <c r="Y24" s="119"/>
      <c r="Z24" s="29"/>
      <c r="AA24" s="29"/>
      <c r="AB24" s="29"/>
      <c r="AC24" s="119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</row>
    <row r="25" spans="1:54">
      <c r="A25" s="112"/>
      <c r="B25" s="62">
        <v>3.0</v>
      </c>
      <c r="C25" s="42" t="str">
        <f>IF(A25="","",VLOOKUP($A$22,IF(LEN(A25)=2,U17MB,U17MA),VLOOKUP(LEFT(A25,1),club,6,FALSE),FALSE))</f>
        <v/>
      </c>
      <c r="D25" s="42" t="str">
        <f>IF(A25="","",VLOOKUP(LEFT(A25,1),club,2,FALSE))</f>
        <v/>
      </c>
      <c r="E25" s="93"/>
      <c r="F25" s="37">
        <f>Decsheets!$V$7</f>
        <v>6.0</v>
      </c>
      <c r="G25" s="29"/>
      <c r="H25" s="29"/>
      <c r="I25" s="39"/>
      <c r="J25" s="35" t="str">
        <f>IF($A25="","",IF(LEFT($A25,1)=J$13,$F25,""))</f>
        <v/>
      </c>
      <c r="K25" s="35" t="str">
        <f>IF($A25="","",IF(LEFT($A25,1)=K$13,$F25,""))</f>
        <v/>
      </c>
      <c r="L25" s="35" t="str">
        <f>IF($A25="","",IF(LEFT($A25,1)=L$13,$F25,""))</f>
        <v/>
      </c>
      <c r="M25" s="35" t="str">
        <f>IF($A25="","",IF(LEFT($A25,1)=M$13,$F25,""))</f>
        <v/>
      </c>
      <c r="N25" s="35" t="str">
        <f>IF($A25="","",IF(LEFT($A25,1)=N$13,$F25,""))</f>
        <v/>
      </c>
      <c r="O25" s="35" t="str">
        <f>IF($A25="","",IF(LEFT($A25,1)=O$13,$F25,""))</f>
        <v/>
      </c>
      <c r="P25" s="35" t="str">
        <f>IF($A25="","",IF(LEFT($A25,1)=P$13,$F25,""))</f>
        <v/>
      </c>
      <c r="Q25" s="35" t="str">
        <f>IF($A25="","",IF(LEFT($A25,1)=Q$13,$F25,""))</f>
        <v/>
      </c>
      <c r="R25" s="35"/>
      <c r="S25" s="29"/>
      <c r="T25" s="21" t="s">
        <v>274</v>
      </c>
      <c r="U25" s="21" t="s">
        <v>247</v>
      </c>
      <c r="V25" s="21">
        <v>100.0</v>
      </c>
      <c r="W25" s="21" t="s">
        <v>15</v>
      </c>
      <c r="X25" s="127">
        <f>IF(E$22=".","",E$22)</f>
        <v>1.1</v>
      </c>
      <c r="Y25" s="119"/>
      <c r="Z25" s="29"/>
      <c r="AA25" s="29"/>
      <c r="AB25" s="29"/>
      <c r="AC25" s="119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</row>
    <row r="26" spans="1:54">
      <c r="A26" s="112"/>
      <c r="B26" s="62" t="s">
        <v>114</v>
      </c>
      <c r="C26" s="42" t="str">
        <f>IF(A26="","",VLOOKUP($A$22,IF(LEN(A26)=2,U17MB,U17MA),VLOOKUP(LEFT(A26,1),club,6,FALSE),FALSE))</f>
        <v/>
      </c>
      <c r="D26" s="42" t="str">
        <f>IF(A26="","",VLOOKUP(LEFT(A26,1),club,2,FALSE))</f>
        <v/>
      </c>
      <c r="E26" s="93"/>
      <c r="F26" s="37">
        <f>Decsheets!$V$8</f>
        <v>5.0</v>
      </c>
      <c r="G26" s="29"/>
      <c r="H26" s="29"/>
      <c r="I26" s="39"/>
      <c r="J26" s="35" t="str">
        <f>IF($A26="","",IF(LEFT($A26,1)=J$13,$F26,""))</f>
        <v/>
      </c>
      <c r="K26" s="35" t="str">
        <f>IF($A26="","",IF(LEFT($A26,1)=K$13,$F26,""))</f>
        <v/>
      </c>
      <c r="L26" s="35" t="str">
        <f>IF($A26="","",IF(LEFT($A26,1)=L$13,$F26,""))</f>
        <v/>
      </c>
      <c r="M26" s="35" t="str">
        <f>IF($A26="","",IF(LEFT($A26,1)=M$13,$F26,""))</f>
        <v/>
      </c>
      <c r="N26" s="35" t="str">
        <f>IF($A26="","",IF(LEFT($A26,1)=N$13,$F26,""))</f>
        <v/>
      </c>
      <c r="O26" s="35" t="str">
        <f>IF($A26="","",IF(LEFT($A26,1)=O$13,$F26,""))</f>
        <v/>
      </c>
      <c r="P26" s="35" t="str">
        <f>IF($A26="","",IF(LEFT($A26,1)=P$13,$F26,""))</f>
        <v/>
      </c>
      <c r="Q26" s="35" t="str">
        <f>IF($A26="","",IF(LEFT($A26,1)=Q$13,$F26,""))</f>
        <v/>
      </c>
      <c r="R26" s="35"/>
      <c r="S26" s="29"/>
      <c r="T26" s="21" t="s">
        <v>274</v>
      </c>
      <c r="U26" s="21" t="s">
        <v>247</v>
      </c>
      <c r="V26" s="21">
        <v>100.0</v>
      </c>
      <c r="W26" s="21" t="s">
        <v>15</v>
      </c>
      <c r="X26" s="127">
        <f>IF(E$22=".","",E$22)</f>
        <v>1.1</v>
      </c>
      <c r="Y26" s="119"/>
      <c r="Z26" s="29"/>
      <c r="AA26" s="29"/>
      <c r="AB26" s="29"/>
      <c r="AC26" s="119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</row>
    <row r="27" spans="1:54">
      <c r="A27" s="112"/>
      <c r="B27" s="62" t="s">
        <v>115</v>
      </c>
      <c r="C27" s="42" t="str">
        <f>IF(A27="","",VLOOKUP($A$22,IF(LEN(A27)=2,U17MB,U17MA),VLOOKUP(LEFT(A27,1),club,6,FALSE),FALSE))</f>
        <v/>
      </c>
      <c r="D27" s="42" t="str">
        <f>IF(A27="","",VLOOKUP(LEFT(A27,1),club,2,FALSE))</f>
        <v/>
      </c>
      <c r="E27" s="93"/>
      <c r="F27" s="37">
        <f>Decsheets!$V$9</f>
        <v>4.0</v>
      </c>
      <c r="G27" s="29"/>
      <c r="H27" s="29"/>
      <c r="I27" s="39"/>
      <c r="J27" s="35" t="str">
        <f>IF($A27="","",IF(LEFT($A27,1)=J$13,$F27,""))</f>
        <v/>
      </c>
      <c r="K27" s="35" t="str">
        <f>IF($A27="","",IF(LEFT($A27,1)=K$13,$F27,""))</f>
        <v/>
      </c>
      <c r="L27" s="35" t="str">
        <f>IF($A27="","",IF(LEFT($A27,1)=L$13,$F27,""))</f>
        <v/>
      </c>
      <c r="M27" s="35" t="str">
        <f>IF($A27="","",IF(LEFT($A27,1)=M$13,$F27,""))</f>
        <v/>
      </c>
      <c r="N27" s="35" t="str">
        <f>IF($A27="","",IF(LEFT($A27,1)=N$13,$F27,""))</f>
        <v/>
      </c>
      <c r="O27" s="35" t="str">
        <f>IF($A27="","",IF(LEFT($A27,1)=O$13,$F27,""))</f>
        <v/>
      </c>
      <c r="P27" s="35" t="str">
        <f>IF($A27="","",IF(LEFT($A27,1)=P$13,$F27,""))</f>
        <v/>
      </c>
      <c r="Q27" s="35" t="str">
        <f>IF($A27="","",IF(LEFT($A27,1)=Q$13,$F27,""))</f>
        <v/>
      </c>
      <c r="R27" s="35"/>
      <c r="S27" s="29"/>
      <c r="T27" s="21" t="s">
        <v>274</v>
      </c>
      <c r="U27" s="21" t="s">
        <v>247</v>
      </c>
      <c r="V27" s="21">
        <v>100.0</v>
      </c>
      <c r="W27" s="21" t="s">
        <v>15</v>
      </c>
      <c r="X27" s="127">
        <f>IF(E$22=".","",E$22)</f>
        <v>1.1</v>
      </c>
      <c r="Y27" s="119"/>
      <c r="Z27" s="29"/>
      <c r="AA27" s="29"/>
      <c r="AB27" s="29"/>
      <c r="AC27" s="119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</row>
    <row r="28" spans="1:54">
      <c r="A28" s="112"/>
      <c r="B28" s="62" t="s">
        <v>116</v>
      </c>
      <c r="C28" s="42" t="str">
        <f>IF(A28="","",VLOOKUP($A$22,IF(LEN(A28)=2,U17MB,U17MA),VLOOKUP(LEFT(A28,1),club,6,FALSE),FALSE))</f>
        <v/>
      </c>
      <c r="D28" s="42" t="str">
        <f>IF(A28="","",VLOOKUP(LEFT(A28,1),club,2,FALSE))</f>
        <v/>
      </c>
      <c r="E28" s="93"/>
      <c r="F28" s="37">
        <f>Decsheets!$V$10</f>
        <v>3.0</v>
      </c>
      <c r="G28" s="29"/>
      <c r="H28" s="29"/>
      <c r="I28" s="39"/>
      <c r="J28" s="35" t="str">
        <f>IF($A28="","",IF(LEFT($A28,1)=J$13,$F28,""))</f>
        <v/>
      </c>
      <c r="K28" s="35" t="str">
        <f>IF($A28="","",IF(LEFT($A28,1)=K$13,$F28,""))</f>
        <v/>
      </c>
      <c r="L28" s="35" t="str">
        <f>IF($A28="","",IF(LEFT($A28,1)=L$13,$F28,""))</f>
        <v/>
      </c>
      <c r="M28" s="35" t="str">
        <f>IF($A28="","",IF(LEFT($A28,1)=M$13,$F28,""))</f>
        <v/>
      </c>
      <c r="N28" s="35" t="str">
        <f>IF($A28="","",IF(LEFT($A28,1)=N$13,$F28,""))</f>
        <v/>
      </c>
      <c r="O28" s="35" t="str">
        <f>IF($A28="","",IF(LEFT($A28,1)=O$13,$F28,""))</f>
        <v/>
      </c>
      <c r="P28" s="35" t="str">
        <f>IF($A28="","",IF(LEFT($A28,1)=P$13,$F28,""))</f>
        <v/>
      </c>
      <c r="Q28" s="35" t="str">
        <f>IF($A28="","",IF(LEFT($A28,1)=Q$13,$F28,""))</f>
        <v/>
      </c>
      <c r="R28" s="35"/>
      <c r="S28" s="29"/>
      <c r="T28" s="21" t="s">
        <v>274</v>
      </c>
      <c r="U28" s="21" t="s">
        <v>247</v>
      </c>
      <c r="V28" s="21">
        <v>100.0</v>
      </c>
      <c r="W28" s="21" t="s">
        <v>15</v>
      </c>
      <c r="X28" s="127">
        <f>IF(E$22=".","",E$22)</f>
        <v>1.1</v>
      </c>
      <c r="Y28" s="119"/>
      <c r="Z28" s="29"/>
      <c r="AA28" s="29"/>
      <c r="AB28" s="29"/>
      <c r="AC28" s="119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</row>
    <row r="29" spans="1:54">
      <c r="A29" s="112"/>
      <c r="B29" s="62" t="s">
        <v>117</v>
      </c>
      <c r="C29" s="42" t="str">
        <f>IF(A29="","",VLOOKUP($A$22,IF(LEN(A29)=2,U17MB,U17MA),VLOOKUP(LEFT(A29,1),club,6,FALSE),FALSE))</f>
        <v/>
      </c>
      <c r="D29" s="42" t="str">
        <f>IF(A29="","",VLOOKUP(LEFT(A29,1),club,2,FALSE))</f>
        <v/>
      </c>
      <c r="E29" s="93"/>
      <c r="F29" s="37">
        <f>Decsheets!$V$11</f>
        <v>2.0</v>
      </c>
      <c r="G29" s="29"/>
      <c r="H29" s="29"/>
      <c r="I29" s="39"/>
      <c r="J29" s="35" t="str">
        <f>IF($A29="","",IF(LEFT($A29,1)=J$13,$F29,""))</f>
        <v/>
      </c>
      <c r="K29" s="35" t="str">
        <f>IF($A29="","",IF(LEFT($A29,1)=K$13,$F29,""))</f>
        <v/>
      </c>
      <c r="L29" s="35" t="str">
        <f>IF($A29="","",IF(LEFT($A29,1)=L$13,$F29,""))</f>
        <v/>
      </c>
      <c r="M29" s="35" t="str">
        <f>IF($A29="","",IF(LEFT($A29,1)=M$13,$F29,""))</f>
        <v/>
      </c>
      <c r="N29" s="35" t="str">
        <f>IF($A29="","",IF(LEFT($A29,1)=N$13,$F29,""))</f>
        <v/>
      </c>
      <c r="O29" s="35" t="str">
        <f>IF($A29="","",IF(LEFT($A29,1)=O$13,$F29,""))</f>
        <v/>
      </c>
      <c r="P29" s="35" t="str">
        <f>IF($A29="","",IF(LEFT($A29,1)=P$13,$F29,""))</f>
        <v/>
      </c>
      <c r="Q29" s="35" t="str">
        <f>IF($A29="","",IF(LEFT($A29,1)=Q$13,$F29,""))</f>
        <v/>
      </c>
      <c r="R29" s="35"/>
      <c r="S29" s="29"/>
      <c r="T29" s="21" t="s">
        <v>274</v>
      </c>
      <c r="U29" s="21" t="s">
        <v>247</v>
      </c>
      <c r="V29" s="21">
        <v>100.0</v>
      </c>
      <c r="W29" s="21" t="s">
        <v>15</v>
      </c>
      <c r="X29" s="127">
        <f>IF(E$22=".","",E$22)</f>
        <v>1.1</v>
      </c>
      <c r="Y29" s="119"/>
      <c r="Z29" s="29"/>
      <c r="AA29" s="29"/>
      <c r="AB29" s="29"/>
      <c r="AC29" s="119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</row>
    <row r="30" spans="1:54">
      <c r="A30" s="112"/>
      <c r="B30" s="62" t="s">
        <v>118</v>
      </c>
      <c r="C30" s="42" t="str">
        <f>IF(A30="","",VLOOKUP($A$22,IF(LEN(A30)=2,U17MB,U17MA),VLOOKUP(LEFT(A30,1),club,6,FALSE),FALSE))</f>
        <v/>
      </c>
      <c r="D30" s="42" t="str">
        <f>IF(A30="","",VLOOKUP(LEFT(A30,1),club,2,FALSE))</f>
        <v/>
      </c>
      <c r="E30" s="93"/>
      <c r="F30" s="37">
        <f>Decsheets!$V$12</f>
        <v>1.0</v>
      </c>
      <c r="G30" s="29"/>
      <c r="H30" s="29"/>
      <c r="I30" s="39"/>
      <c r="J30" s="35" t="str">
        <f>IF($A30="","",IF(LEFT($A30,1)=J$13,$F30,""))</f>
        <v/>
      </c>
      <c r="K30" s="35" t="str">
        <f>IF($A30="","",IF(LEFT($A30,1)=K$13,$F30,""))</f>
        <v/>
      </c>
      <c r="L30" s="35" t="str">
        <f>IF($A30="","",IF(LEFT($A30,1)=L$13,$F30,""))</f>
        <v/>
      </c>
      <c r="M30" s="35" t="str">
        <f>IF($A30="","",IF(LEFT($A30,1)=M$13,$F30,""))</f>
        <v/>
      </c>
      <c r="N30" s="35" t="str">
        <f>IF($A30="","",IF(LEFT($A30,1)=N$13,$F30,""))</f>
        <v/>
      </c>
      <c r="O30" s="35" t="str">
        <f>IF($A30="","",IF(LEFT($A30,1)=O$13,$F30,""))</f>
        <v/>
      </c>
      <c r="P30" s="35" t="str">
        <f>IF($A30="","",IF(LEFT($A30,1)=P$13,$F30,""))</f>
        <v/>
      </c>
      <c r="Q30" s="35" t="str">
        <f>IF($A30="","",IF(LEFT($A30,1)=Q$13,$F30,""))</f>
        <v/>
      </c>
      <c r="R30" s="35">
        <f>SUM(Decsheets!$V$5:$V$12)-(SUM(J23:Q30))</f>
        <v>28.0</v>
      </c>
      <c r="S30" s="29"/>
      <c r="T30" s="21" t="s">
        <v>274</v>
      </c>
      <c r="U30" s="21" t="s">
        <v>247</v>
      </c>
      <c r="V30" s="21">
        <v>100.0</v>
      </c>
      <c r="W30" s="21" t="s">
        <v>15</v>
      </c>
      <c r="X30" s="127">
        <f>IF(E$22=".","",E$22)</f>
        <v>1.1</v>
      </c>
      <c r="Y30" s="119"/>
      <c r="Z30" s="29"/>
      <c r="AA30" s="29"/>
      <c r="AB30" s="29"/>
      <c r="AC30" s="119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</row>
    <row r="31" spans="1:54">
      <c r="A31" s="114" t="s">
        <v>206</v>
      </c>
      <c r="B31" s="61"/>
      <c r="C31" s="41" t="s">
        <v>357</v>
      </c>
      <c r="D31" s="28" t="s">
        <v>125</v>
      </c>
      <c r="E31" s="91">
        <v>-1.0</v>
      </c>
      <c r="F31" s="39"/>
      <c r="G31" s="29"/>
      <c r="H31" s="29"/>
      <c r="I31" s="29"/>
      <c r="J31" s="35"/>
      <c r="K31" s="35"/>
      <c r="L31" s="35"/>
      <c r="M31" s="35"/>
      <c r="N31" s="35"/>
      <c r="O31" s="35"/>
      <c r="P31" s="35"/>
      <c r="Q31" s="35"/>
      <c r="R31" s="35"/>
      <c r="S31" s="29" t="s">
        <v>208</v>
      </c>
      <c r="Y31" s="119"/>
      <c r="Z31" s="29"/>
      <c r="AA31" s="29"/>
      <c r="AB31" s="29"/>
      <c r="AC31" s="119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</row>
    <row r="32" spans="1:54">
      <c r="A32" s="112" t="s">
        <v>134</v>
      </c>
      <c r="B32" s="62">
        <v>1.0</v>
      </c>
      <c r="C32" s="37" t="str">
        <f>IF(A32="","",VLOOKUP($A$31,IF(LEN(A32)=2,U17MB,U17MA),VLOOKUP(LEFT(A32,1),club,6,FALSE),FALSE))</f>
        <v>Phoenix Lyon</v>
      </c>
      <c r="D32" s="42" t="str">
        <f>IF(A32="","",VLOOKUP(LEFT(A32,1),club,2,FALSE))</f>
        <v>Ealing S&amp;M</v>
      </c>
      <c r="E32" s="93">
        <v>24.17</v>
      </c>
      <c r="F32" s="37">
        <f>Decsheets!$U$5</f>
        <v>16.0</v>
      </c>
      <c r="G32" s="29"/>
      <c r="H32" s="29"/>
      <c r="I32" s="39"/>
      <c r="J32" s="35">
        <f>IF($A32="","",IF(LEFT($A32,1)=J$13,$F32,""))</f>
        <v>16.0</v>
      </c>
      <c r="K32" s="35" t="str">
        <f>IF($A32="","",IF(LEFT($A32,1)=K$13,$F32,""))</f>
        <v/>
      </c>
      <c r="L32" s="35" t="str">
        <f>IF($A32="","",IF(LEFT($A32,1)=L$13,$F32,""))</f>
        <v/>
      </c>
      <c r="M32" s="35" t="str">
        <f>IF($A32="","",IF(LEFT($A32,1)=M$13,$F32,""))</f>
        <v/>
      </c>
      <c r="N32" s="35" t="str">
        <f>IF($A32="","",IF(LEFT($A32,1)=N$13,$F32,""))</f>
        <v/>
      </c>
      <c r="O32" s="35" t="str">
        <f>IF($A32="","",IF(LEFT($A32,1)=O$13,$F32,""))</f>
        <v/>
      </c>
      <c r="P32" s="35" t="str">
        <f>IF($A32="","",IF(LEFT($A32,1)=P$13,$F32,""))</f>
        <v/>
      </c>
      <c r="Q32" s="35" t="str">
        <f>IF($A32="","",IF(LEFT($A32,1)=Q$13,$F32,""))</f>
        <v/>
      </c>
      <c r="R32" s="35"/>
      <c r="S32" s="29"/>
      <c r="T32" s="21" t="s">
        <v>274</v>
      </c>
      <c r="U32" s="21" t="s">
        <v>247</v>
      </c>
      <c r="V32" s="21">
        <v>200.0</v>
      </c>
      <c r="W32" s="21" t="s">
        <v>10</v>
      </c>
      <c r="X32" s="127">
        <f>IF(E$31=".","",E$31)</f>
        <v>-1.0</v>
      </c>
      <c r="Y32" s="119"/>
      <c r="Z32" s="29"/>
      <c r="AA32" s="29"/>
      <c r="AB32" s="29"/>
      <c r="AC32" s="119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</row>
    <row r="33" spans="1:54">
      <c r="A33" s="112" t="s">
        <v>175</v>
      </c>
      <c r="B33" s="62">
        <v>2.0</v>
      </c>
      <c r="C33" s="37" t="str">
        <f>IF(A33="","",VLOOKUP($A$31,IF(LEN(A33)=2,U17MB,U17MA),VLOOKUP(LEFT(A33,1),club,6,FALSE),FALSE))</f>
        <v>Manuel Yeboa</v>
      </c>
      <c r="D33" s="42" t="str">
        <f>IF(A33="","",VLOOKUP(LEFT(A33,1),club,2,FALSE))</f>
        <v>Heathside</v>
      </c>
      <c r="E33" s="93">
        <v>25.6</v>
      </c>
      <c r="F33" s="37">
        <f>Decsheets!$U$6</f>
        <v>14.0</v>
      </c>
      <c r="G33" s="29"/>
      <c r="H33" s="29"/>
      <c r="I33" s="39"/>
      <c r="J33" s="35" t="str">
        <f>IF($A33="","",IF(LEFT($A33,1)=J$13,$F33,""))</f>
        <v/>
      </c>
      <c r="K33" s="35" t="str">
        <f>IF($A33="","",IF(LEFT($A33,1)=K$13,$F33,""))</f>
        <v/>
      </c>
      <c r="L33" s="35" t="str">
        <f>IF($A33="","",IF(LEFT($A33,1)=L$13,$F33,""))</f>
        <v/>
      </c>
      <c r="M33" s="35">
        <f>IF($A33="","",IF(LEFT($A33,1)=M$13,$F33,""))</f>
        <v>14.0</v>
      </c>
      <c r="N33" s="35" t="str">
        <f>IF($A33="","",IF(LEFT($A33,1)=N$13,$F33,""))</f>
        <v/>
      </c>
      <c r="O33" s="35" t="str">
        <f>IF($A33="","",IF(LEFT($A33,1)=O$13,$F33,""))</f>
        <v/>
      </c>
      <c r="P33" s="35" t="str">
        <f>IF($A33="","",IF(LEFT($A33,1)=P$13,$F33,""))</f>
        <v/>
      </c>
      <c r="Q33" s="35" t="str">
        <f>IF($A33="","",IF(LEFT($A33,1)=Q$13,$F33,""))</f>
        <v/>
      </c>
      <c r="R33" s="35"/>
      <c r="S33" s="29"/>
      <c r="T33" s="21" t="s">
        <v>274</v>
      </c>
      <c r="U33" s="21" t="s">
        <v>247</v>
      </c>
      <c r="V33" s="21">
        <v>200.0</v>
      </c>
      <c r="W33" s="21" t="s">
        <v>10</v>
      </c>
      <c r="X33" s="127">
        <f>IF(E$31=".","",E$31)</f>
        <v>-1.0</v>
      </c>
      <c r="Y33" s="119"/>
      <c r="Z33" s="29"/>
      <c r="AA33" s="29"/>
      <c r="AB33" s="29"/>
      <c r="AC33" s="119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</row>
    <row r="34" spans="1:54">
      <c r="A34" s="112" t="s">
        <v>127</v>
      </c>
      <c r="B34" s="62">
        <v>3.0</v>
      </c>
      <c r="C34" s="37" t="str">
        <f>IF(A34="","",VLOOKUP($A$31,IF(LEN(A34)=2,U17MB,U17MA),VLOOKUP(LEFT(A34,1),club,6,FALSE),FALSE))</f>
        <v>Kaylem Andrews</v>
      </c>
      <c r="D34" s="42" t="str">
        <f>IF(A34="","",VLOOKUP(LEFT(A34,1),club,2,FALSE))</f>
        <v>TVH</v>
      </c>
      <c r="E34" s="93">
        <v>29.07</v>
      </c>
      <c r="F34" s="37">
        <f>Decsheets!$U$7</f>
        <v>12.0</v>
      </c>
      <c r="G34" s="29"/>
      <c r="H34" s="29"/>
      <c r="I34" s="39"/>
      <c r="J34" s="35" t="str">
        <f>IF($A34="","",IF(LEFT($A34,1)=J$13,$F34,""))</f>
        <v/>
      </c>
      <c r="K34" s="35" t="str">
        <f>IF($A34="","",IF(LEFT($A34,1)=K$13,$F34,""))</f>
        <v/>
      </c>
      <c r="L34" s="35" t="str">
        <f>IF($A34="","",IF(LEFT($A34,1)=L$13,$F34,""))</f>
        <v/>
      </c>
      <c r="M34" s="35" t="str">
        <f>IF($A34="","",IF(LEFT($A34,1)=M$13,$F34,""))</f>
        <v/>
      </c>
      <c r="N34" s="35">
        <f>IF($A34="","",IF(LEFT($A34,1)=N$13,$F34,""))</f>
        <v>12.0</v>
      </c>
      <c r="O34" s="35" t="str">
        <f>IF($A34="","",IF(LEFT($A34,1)=O$13,$F34,""))</f>
        <v/>
      </c>
      <c r="P34" s="35" t="str">
        <f>IF($A34="","",IF(LEFT($A34,1)=P$13,$F34,""))</f>
        <v/>
      </c>
      <c r="Q34" s="35" t="str">
        <f>IF($A34="","",IF(LEFT($A34,1)=Q$13,$F34,""))</f>
        <v/>
      </c>
      <c r="R34" s="35"/>
      <c r="S34" s="29"/>
      <c r="T34" s="21" t="s">
        <v>274</v>
      </c>
      <c r="U34" s="21" t="s">
        <v>247</v>
      </c>
      <c r="V34" s="21">
        <v>200.0</v>
      </c>
      <c r="W34" s="21" t="s">
        <v>10</v>
      </c>
      <c r="X34" s="127">
        <f>IF(E$31=".","",E$31)</f>
        <v>-1.0</v>
      </c>
      <c r="Y34" s="111"/>
      <c r="Z34" s="29"/>
      <c r="AA34" s="29"/>
      <c r="AB34" s="29"/>
      <c r="AC34" s="11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</row>
    <row r="35" spans="1:54">
      <c r="A35" s="112"/>
      <c r="B35" s="62" t="s">
        <v>114</v>
      </c>
      <c r="C35" s="37" t="str">
        <f>IF(A35="","",VLOOKUP($A$31,IF(LEN(A35)=2,U17MB,U17MA),VLOOKUP(LEFT(A35,1),club,6,FALSE),FALSE))</f>
        <v/>
      </c>
      <c r="D35" s="42" t="str">
        <f>IF(A35="","",VLOOKUP(LEFT(A35,1),club,2,FALSE))</f>
        <v/>
      </c>
      <c r="E35" s="93"/>
      <c r="F35" s="37">
        <f>Decsheets!$U$8</f>
        <v>10.0</v>
      </c>
      <c r="G35" s="29"/>
      <c r="H35" s="29"/>
      <c r="I35" s="39"/>
      <c r="J35" s="35" t="str">
        <f>IF($A35="","",IF(LEFT($A35,1)=J$13,$F35,""))</f>
        <v/>
      </c>
      <c r="K35" s="35" t="str">
        <f>IF($A35="","",IF(LEFT($A35,1)=K$13,$F35,""))</f>
        <v/>
      </c>
      <c r="L35" s="35" t="str">
        <f>IF($A35="","",IF(LEFT($A35,1)=L$13,$F35,""))</f>
        <v/>
      </c>
      <c r="M35" s="35" t="str">
        <f>IF($A35="","",IF(LEFT($A35,1)=M$13,$F35,""))</f>
        <v/>
      </c>
      <c r="N35" s="35" t="str">
        <f>IF($A35="","",IF(LEFT($A35,1)=N$13,$F35,""))</f>
        <v/>
      </c>
      <c r="O35" s="35" t="str">
        <f>IF($A35="","",IF(LEFT($A35,1)=O$13,$F35,""))</f>
        <v/>
      </c>
      <c r="P35" s="35" t="str">
        <f>IF($A35="","",IF(LEFT($A35,1)=P$13,$F35,""))</f>
        <v/>
      </c>
      <c r="Q35" s="35" t="str">
        <f>IF($A35="","",IF(LEFT($A35,1)=Q$13,$F35,""))</f>
        <v/>
      </c>
      <c r="R35" s="35"/>
      <c r="S35" s="29"/>
      <c r="T35" s="21" t="s">
        <v>274</v>
      </c>
      <c r="U35" s="21" t="s">
        <v>247</v>
      </c>
      <c r="V35" s="21">
        <v>200.0</v>
      </c>
      <c r="W35" s="21" t="s">
        <v>10</v>
      </c>
      <c r="X35" s="127">
        <f>IF(E$31=".","",E$31)</f>
        <v>-1.0</v>
      </c>
      <c r="Y35" s="111"/>
      <c r="Z35" s="29"/>
      <c r="AA35" s="29"/>
      <c r="AB35" s="29"/>
      <c r="AC35" s="11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</row>
    <row r="36" spans="1:54">
      <c r="A36" s="112"/>
      <c r="B36" s="62" t="s">
        <v>115</v>
      </c>
      <c r="C36" s="37" t="str">
        <f>IF(A36="","",VLOOKUP($A$31,IF(LEN(A36)=2,U17MB,U17MA),VLOOKUP(LEFT(A36,1),club,6,FALSE),FALSE))</f>
        <v/>
      </c>
      <c r="D36" s="42" t="str">
        <f>IF(A36="","",VLOOKUP(LEFT(A36,1),club,2,FALSE))</f>
        <v/>
      </c>
      <c r="E36" s="93"/>
      <c r="F36" s="37">
        <f>Decsheets!$U$9</f>
        <v>8.0</v>
      </c>
      <c r="G36" s="29"/>
      <c r="H36" s="29"/>
      <c r="I36" s="39"/>
      <c r="J36" s="35" t="str">
        <f>IF($A36="","",IF(LEFT($A36,1)=J$13,$F36,""))</f>
        <v/>
      </c>
      <c r="K36" s="35" t="str">
        <f>IF($A36="","",IF(LEFT($A36,1)=K$13,$F36,""))</f>
        <v/>
      </c>
      <c r="L36" s="35" t="str">
        <f>IF($A36="","",IF(LEFT($A36,1)=L$13,$F36,""))</f>
        <v/>
      </c>
      <c r="M36" s="35" t="str">
        <f>IF($A36="","",IF(LEFT($A36,1)=M$13,$F36,""))</f>
        <v/>
      </c>
      <c r="N36" s="35" t="str">
        <f>IF($A36="","",IF(LEFT($A36,1)=N$13,$F36,""))</f>
        <v/>
      </c>
      <c r="O36" s="35" t="str">
        <f>IF($A36="","",IF(LEFT($A36,1)=O$13,$F36,""))</f>
        <v/>
      </c>
      <c r="P36" s="35" t="str">
        <f>IF($A36="","",IF(LEFT($A36,1)=P$13,$F36,""))</f>
        <v/>
      </c>
      <c r="Q36" s="35" t="str">
        <f>IF($A36="","",IF(LEFT($A36,1)=Q$13,$F36,""))</f>
        <v/>
      </c>
      <c r="R36" s="35"/>
      <c r="S36" s="29"/>
      <c r="T36" s="21" t="s">
        <v>274</v>
      </c>
      <c r="U36" s="21" t="s">
        <v>247</v>
      </c>
      <c r="V36" s="21">
        <v>200.0</v>
      </c>
      <c r="W36" s="21" t="s">
        <v>10</v>
      </c>
      <c r="X36" s="127">
        <f>IF(E$31=".","",E$31)</f>
        <v>-1.0</v>
      </c>
      <c r="Y36" s="111"/>
      <c r="Z36" s="29"/>
      <c r="AA36" s="29"/>
      <c r="AB36" s="29"/>
      <c r="AC36" s="11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</row>
    <row r="37" spans="1:54">
      <c r="A37" s="112"/>
      <c r="B37" s="62" t="s">
        <v>116</v>
      </c>
      <c r="C37" s="37" t="str">
        <f>IF(A37="","",VLOOKUP($A$31,IF(LEN(A37)=2,U17MB,U17MA),VLOOKUP(LEFT(A37,1),club,6,FALSE),FALSE))</f>
        <v/>
      </c>
      <c r="D37" s="42" t="str">
        <f>IF(A37="","",VLOOKUP(LEFT(A37,1),club,2,FALSE))</f>
        <v/>
      </c>
      <c r="E37" s="93"/>
      <c r="F37" s="37">
        <f>Decsheets!$U$10</f>
        <v>6.0</v>
      </c>
      <c r="G37" s="29"/>
      <c r="H37" s="29"/>
      <c r="I37" s="39"/>
      <c r="J37" s="35" t="str">
        <f>IF($A37="","",IF(LEFT($A37,1)=J$13,$F37,""))</f>
        <v/>
      </c>
      <c r="K37" s="35" t="str">
        <f>IF($A37="","",IF(LEFT($A37,1)=K$13,$F37,""))</f>
        <v/>
      </c>
      <c r="L37" s="35" t="str">
        <f>IF($A37="","",IF(LEFT($A37,1)=L$13,$F37,""))</f>
        <v/>
      </c>
      <c r="M37" s="35" t="str">
        <f>IF($A37="","",IF(LEFT($A37,1)=M$13,$F37,""))</f>
        <v/>
      </c>
      <c r="N37" s="35" t="str">
        <f>IF($A37="","",IF(LEFT($A37,1)=N$13,$F37,""))</f>
        <v/>
      </c>
      <c r="O37" s="35" t="str">
        <f>IF($A37="","",IF(LEFT($A37,1)=O$13,$F37,""))</f>
        <v/>
      </c>
      <c r="P37" s="35" t="str">
        <f>IF($A37="","",IF(LEFT($A37,1)=P$13,$F37,""))</f>
        <v/>
      </c>
      <c r="Q37" s="35" t="str">
        <f>IF($A37="","",IF(LEFT($A37,1)=Q$13,$F37,""))</f>
        <v/>
      </c>
      <c r="R37" s="35"/>
      <c r="S37" s="29"/>
      <c r="T37" s="21" t="s">
        <v>274</v>
      </c>
      <c r="U37" s="21" t="s">
        <v>247</v>
      </c>
      <c r="V37" s="21">
        <v>200.0</v>
      </c>
      <c r="W37" s="21" t="s">
        <v>10</v>
      </c>
      <c r="X37" s="127">
        <f>IF(E$31=".","",E$31)</f>
        <v>-1.0</v>
      </c>
      <c r="Y37" s="111"/>
      <c r="Z37" s="29"/>
      <c r="AA37" s="29"/>
      <c r="AB37" s="29"/>
      <c r="AC37" s="11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</row>
    <row r="38" spans="1:54">
      <c r="A38" s="112"/>
      <c r="B38" s="62" t="s">
        <v>117</v>
      </c>
      <c r="C38" s="37" t="str">
        <f>IF(A38="","",VLOOKUP($A$31,IF(LEN(A38)=2,U17MB,U17MA),VLOOKUP(LEFT(A38,1),club,6,FALSE),FALSE))</f>
        <v/>
      </c>
      <c r="D38" s="42" t="str">
        <f>IF(A38="","",VLOOKUP(LEFT(A38,1),club,2,FALSE))</f>
        <v/>
      </c>
      <c r="E38" s="93"/>
      <c r="F38" s="37">
        <f>Decsheets!$U$11</f>
        <v>4.0</v>
      </c>
      <c r="G38" s="29"/>
      <c r="H38" s="29"/>
      <c r="I38" s="39"/>
      <c r="J38" s="35" t="str">
        <f>IF($A38="","",IF(LEFT($A38,1)=J$13,$F38,""))</f>
        <v/>
      </c>
      <c r="K38" s="35" t="str">
        <f>IF($A38="","",IF(LEFT($A38,1)=K$13,$F38,""))</f>
        <v/>
      </c>
      <c r="L38" s="35" t="str">
        <f>IF($A38="","",IF(LEFT($A38,1)=L$13,$F38,""))</f>
        <v/>
      </c>
      <c r="M38" s="35" t="str">
        <f>IF($A38="","",IF(LEFT($A38,1)=M$13,$F38,""))</f>
        <v/>
      </c>
      <c r="N38" s="35" t="str">
        <f>IF($A38="","",IF(LEFT($A38,1)=N$13,$F38,""))</f>
        <v/>
      </c>
      <c r="O38" s="35" t="str">
        <f>IF($A38="","",IF(LEFT($A38,1)=O$13,$F38,""))</f>
        <v/>
      </c>
      <c r="P38" s="35" t="str">
        <f>IF($A38="","",IF(LEFT($A38,1)=P$13,$F38,""))</f>
        <v/>
      </c>
      <c r="Q38" s="35" t="str">
        <f>IF($A38="","",IF(LEFT($A38,1)=Q$13,$F38,""))</f>
        <v/>
      </c>
      <c r="R38" s="35"/>
      <c r="S38" s="29"/>
      <c r="T38" s="21" t="s">
        <v>274</v>
      </c>
      <c r="U38" s="21" t="s">
        <v>247</v>
      </c>
      <c r="V38" s="21">
        <v>200.0</v>
      </c>
      <c r="W38" s="21" t="s">
        <v>10</v>
      </c>
      <c r="X38" s="127">
        <f>IF(E$31=".","",E$31)</f>
        <v>-1.0</v>
      </c>
      <c r="Y38" s="111"/>
      <c r="Z38" s="29"/>
      <c r="AA38" s="29"/>
      <c r="AB38" s="29"/>
      <c r="AC38" s="11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</row>
    <row r="39" spans="1:54">
      <c r="A39" s="112"/>
      <c r="B39" s="62" t="s">
        <v>118</v>
      </c>
      <c r="C39" s="37" t="str">
        <f>IF(A39="","",VLOOKUP($A$31,IF(LEN(A39)=2,U17MB,U17MA),VLOOKUP(LEFT(A39,1),club,6,FALSE),FALSE))</f>
        <v/>
      </c>
      <c r="D39" s="42" t="str">
        <f>IF(A39="","",VLOOKUP(LEFT(A39,1),club,2,FALSE))</f>
        <v/>
      </c>
      <c r="E39" s="93"/>
      <c r="F39" s="37">
        <f>Decsheets!$U$12</f>
        <v>2.0</v>
      </c>
      <c r="G39" s="29"/>
      <c r="H39" s="29"/>
      <c r="I39" s="39"/>
      <c r="J39" s="35" t="str">
        <f>IF($A39="","",IF(LEFT($A39,1)=J$13,$F39,""))</f>
        <v/>
      </c>
      <c r="K39" s="35" t="str">
        <f>IF($A39="","",IF(LEFT($A39,1)=K$13,$F39,""))</f>
        <v/>
      </c>
      <c r="L39" s="35" t="str">
        <f>IF($A39="","",IF(LEFT($A39,1)=L$13,$F39,""))</f>
        <v/>
      </c>
      <c r="M39" s="35" t="str">
        <f>IF($A39="","",IF(LEFT($A39,1)=M$13,$F39,""))</f>
        <v/>
      </c>
      <c r="N39" s="35" t="str">
        <f>IF($A39="","",IF(LEFT($A39,1)=N$13,$F39,""))</f>
        <v/>
      </c>
      <c r="O39" s="35" t="str">
        <f>IF($A39="","",IF(LEFT($A39,1)=O$13,$F39,""))</f>
        <v/>
      </c>
      <c r="P39" s="35" t="str">
        <f>IF($A39="","",IF(LEFT($A39,1)=P$13,$F39,""))</f>
        <v/>
      </c>
      <c r="Q39" s="35" t="str">
        <f>IF($A39="","",IF(LEFT($A39,1)=Q$13,$F39,""))</f>
        <v/>
      </c>
      <c r="R39" s="35">
        <f>SUM(Decsheets!$U$5:$U$12)-(SUM(J32:Q39))</f>
        <v>30.0</v>
      </c>
      <c r="S39" s="29"/>
      <c r="T39" s="21" t="s">
        <v>274</v>
      </c>
      <c r="U39" s="21" t="s">
        <v>247</v>
      </c>
      <c r="V39" s="21">
        <v>200.0</v>
      </c>
      <c r="W39" s="21" t="s">
        <v>10</v>
      </c>
      <c r="X39" s="127">
        <f>IF(E$31=".","",E$31)</f>
        <v>-1.0</v>
      </c>
      <c r="Y39" s="111"/>
      <c r="Z39" s="29"/>
      <c r="AA39" s="29"/>
      <c r="AB39" s="29"/>
      <c r="AC39" s="11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</row>
    <row r="40" spans="1:54">
      <c r="A40" s="114" t="s">
        <v>206</v>
      </c>
      <c r="B40" s="61"/>
      <c r="C40" s="40" t="s">
        <v>358</v>
      </c>
      <c r="D40" s="28" t="s">
        <v>125</v>
      </c>
      <c r="E40" s="91" t="s">
        <v>145</v>
      </c>
      <c r="F40" s="39"/>
      <c r="G40" s="29"/>
      <c r="H40" s="29"/>
      <c r="I40" s="29"/>
      <c r="J40" s="35"/>
      <c r="K40" s="35"/>
      <c r="L40" s="35"/>
      <c r="M40" s="35"/>
      <c r="N40" s="35"/>
      <c r="O40" s="35"/>
      <c r="P40" s="35"/>
      <c r="Q40" s="35"/>
      <c r="R40" s="35"/>
      <c r="S40" s="29" t="s">
        <v>210</v>
      </c>
      <c r="Y40" s="111"/>
      <c r="Z40" s="29"/>
      <c r="AA40" s="29"/>
      <c r="AB40" s="29"/>
      <c r="AC40" s="11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</row>
    <row r="41" spans="1:54">
      <c r="A41" s="112"/>
      <c r="B41" s="62">
        <v>1.0</v>
      </c>
      <c r="C41" s="37" t="str">
        <f>IF(A41="","",VLOOKUP($A$40,IF(LEN(A41)=2,U17MB,U17MA),VLOOKUP(LEFT(A41,1),club,6,FALSE),FALSE))</f>
        <v/>
      </c>
      <c r="D41" s="37" t="str">
        <f>IF(A41="","",VLOOKUP(LEFT(A41,1),club,2,FALSE))</f>
        <v/>
      </c>
      <c r="E41" s="92"/>
      <c r="F41" s="37">
        <f>Decsheets!$V$5</f>
        <v>8.0</v>
      </c>
      <c r="G41" s="29"/>
      <c r="H41" s="29"/>
      <c r="I41" s="39"/>
      <c r="J41" s="35" t="str">
        <f>IF($A41="","",IF(LEFT($A41,1)=J$13,$F41,""))</f>
        <v/>
      </c>
      <c r="K41" s="35" t="str">
        <f>IF($A41="","",IF(LEFT($A41,1)=K$13,$F41,""))</f>
        <v/>
      </c>
      <c r="L41" s="35" t="str">
        <f>IF($A41="","",IF(LEFT($A41,1)=L$13,$F41,""))</f>
        <v/>
      </c>
      <c r="M41" s="35" t="str">
        <f>IF($A41="","",IF(LEFT($A41,1)=M$13,$F41,""))</f>
        <v/>
      </c>
      <c r="N41" s="35" t="str">
        <f>IF($A41="","",IF(LEFT($A41,1)=N$13,$F41,""))</f>
        <v/>
      </c>
      <c r="O41" s="35" t="str">
        <f>IF($A41="","",IF(LEFT($A41,1)=O$13,$F41,""))</f>
        <v/>
      </c>
      <c r="P41" s="35" t="str">
        <f>IF($A41="","",IF(LEFT($A41,1)=P$13,$F41,""))</f>
        <v/>
      </c>
      <c r="Q41" s="35" t="str">
        <f>IF($A41="","",IF(LEFT($A41,1)=Q$13,$F41,""))</f>
        <v/>
      </c>
      <c r="R41" s="35"/>
      <c r="S41" s="29"/>
      <c r="T41" s="21" t="s">
        <v>274</v>
      </c>
      <c r="U41" s="21" t="s">
        <v>247</v>
      </c>
      <c r="V41" s="21">
        <v>200.0</v>
      </c>
      <c r="W41" s="21" t="s">
        <v>15</v>
      </c>
      <c r="X41" s="127" t="str">
        <f>IF(E$40=".","",E$40)</f>
        <v/>
      </c>
      <c r="Y41" s="111"/>
      <c r="Z41" s="29"/>
      <c r="AA41" s="29"/>
      <c r="AB41" s="29"/>
      <c r="AC41" s="11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</row>
    <row r="42" spans="1:54">
      <c r="A42" s="112"/>
      <c r="B42" s="62">
        <v>2.0</v>
      </c>
      <c r="C42" s="37" t="str">
        <f>IF(A42="","",VLOOKUP($A$40,IF(LEN(A42)=2,U17MB,U17MA),VLOOKUP(LEFT(A42,1),club,6,FALSE),FALSE))</f>
        <v/>
      </c>
      <c r="D42" s="37" t="str">
        <f>IF(A42="","",VLOOKUP(LEFT(A42,1),club,2,FALSE))</f>
        <v/>
      </c>
      <c r="E42" s="92"/>
      <c r="F42" s="37">
        <f>Decsheets!$V$6</f>
        <v>7.0</v>
      </c>
      <c r="G42" s="29"/>
      <c r="H42" s="29"/>
      <c r="I42" s="39"/>
      <c r="J42" s="35" t="str">
        <f>IF($A42="","",IF(LEFT($A42,1)=J$13,$F42,""))</f>
        <v/>
      </c>
      <c r="K42" s="35" t="str">
        <f>IF($A42="","",IF(LEFT($A42,1)=K$13,$F42,""))</f>
        <v/>
      </c>
      <c r="L42" s="35" t="str">
        <f>IF($A42="","",IF(LEFT($A42,1)=L$13,$F42,""))</f>
        <v/>
      </c>
      <c r="M42" s="35" t="str">
        <f>IF($A42="","",IF(LEFT($A42,1)=M$13,$F42,""))</f>
        <v/>
      </c>
      <c r="N42" s="35" t="str">
        <f>IF($A42="","",IF(LEFT($A42,1)=N$13,$F42,""))</f>
        <v/>
      </c>
      <c r="O42" s="35" t="str">
        <f>IF($A42="","",IF(LEFT($A42,1)=O$13,$F42,""))</f>
        <v/>
      </c>
      <c r="P42" s="35" t="str">
        <f>IF($A42="","",IF(LEFT($A42,1)=P$13,$F42,""))</f>
        <v/>
      </c>
      <c r="Q42" s="35" t="str">
        <f>IF($A42="","",IF(LEFT($A42,1)=Q$13,$F42,""))</f>
        <v/>
      </c>
      <c r="R42" s="35"/>
      <c r="S42" s="29"/>
      <c r="T42" s="21" t="s">
        <v>274</v>
      </c>
      <c r="U42" s="21" t="s">
        <v>247</v>
      </c>
      <c r="V42" s="21">
        <v>200.0</v>
      </c>
      <c r="W42" s="21" t="s">
        <v>15</v>
      </c>
      <c r="X42" s="127" t="str">
        <f>IF(E$40=".","",E$40)</f>
        <v/>
      </c>
      <c r="Y42" s="111"/>
      <c r="Z42" s="29"/>
      <c r="AA42" s="29"/>
      <c r="AB42" s="29"/>
      <c r="AC42" s="11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</row>
    <row r="43" spans="1:54">
      <c r="A43" s="112"/>
      <c r="B43" s="62">
        <v>3.0</v>
      </c>
      <c r="C43" s="37" t="str">
        <f>IF(A43="","",VLOOKUP($A$40,IF(LEN(A43)=2,U17MB,U17MA),VLOOKUP(LEFT(A43,1),club,6,FALSE),FALSE))</f>
        <v/>
      </c>
      <c r="D43" s="37" t="str">
        <f>IF(A43="","",VLOOKUP(LEFT(A43,1),club,2,FALSE))</f>
        <v/>
      </c>
      <c r="E43" s="92"/>
      <c r="F43" s="37">
        <f>Decsheets!$V$7</f>
        <v>6.0</v>
      </c>
      <c r="G43" s="29"/>
      <c r="H43" s="29"/>
      <c r="I43" s="39"/>
      <c r="J43" s="35" t="str">
        <f>IF($A43="","",IF(LEFT($A43,1)=J$13,$F43,""))</f>
        <v/>
      </c>
      <c r="K43" s="35" t="str">
        <f>IF($A43="","",IF(LEFT($A43,1)=K$13,$F43,""))</f>
        <v/>
      </c>
      <c r="L43" s="35" t="str">
        <f>IF($A43="","",IF(LEFT($A43,1)=L$13,$F43,""))</f>
        <v/>
      </c>
      <c r="M43" s="35" t="str">
        <f>IF($A43="","",IF(LEFT($A43,1)=M$13,$F43,""))</f>
        <v/>
      </c>
      <c r="N43" s="35" t="str">
        <f>IF($A43="","",IF(LEFT($A43,1)=N$13,$F43,""))</f>
        <v/>
      </c>
      <c r="O43" s="35" t="str">
        <f>IF($A43="","",IF(LEFT($A43,1)=O$13,$F43,""))</f>
        <v/>
      </c>
      <c r="P43" s="35" t="str">
        <f>IF($A43="","",IF(LEFT($A43,1)=P$13,$F43,""))</f>
        <v/>
      </c>
      <c r="Q43" s="35" t="str">
        <f>IF($A43="","",IF(LEFT($A43,1)=Q$13,$F43,""))</f>
        <v/>
      </c>
      <c r="R43" s="35"/>
      <c r="S43" s="29"/>
      <c r="T43" s="21" t="s">
        <v>274</v>
      </c>
      <c r="U43" s="21" t="s">
        <v>247</v>
      </c>
      <c r="V43" s="21">
        <v>200.0</v>
      </c>
      <c r="W43" s="21" t="s">
        <v>15</v>
      </c>
      <c r="X43" s="127" t="str">
        <f>IF(E$40=".","",E$40)</f>
        <v/>
      </c>
      <c r="Y43" s="111"/>
      <c r="Z43" s="29"/>
      <c r="AA43" s="29"/>
      <c r="AB43" s="29"/>
      <c r="AC43" s="11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</row>
    <row r="44" spans="1:54">
      <c r="A44" s="112"/>
      <c r="B44" s="62" t="s">
        <v>114</v>
      </c>
      <c r="C44" s="37" t="str">
        <f>IF(A44="","",VLOOKUP($A$40,IF(LEN(A44)=2,U17MB,U17MA),VLOOKUP(LEFT(A44,1),club,6,FALSE),FALSE))</f>
        <v/>
      </c>
      <c r="D44" s="37" t="str">
        <f>IF(A44="","",VLOOKUP(LEFT(A44,1),club,2,FALSE))</f>
        <v/>
      </c>
      <c r="E44" s="92"/>
      <c r="F44" s="37">
        <f>Decsheets!$V$8</f>
        <v>5.0</v>
      </c>
      <c r="G44" s="29"/>
      <c r="H44" s="29"/>
      <c r="I44" s="39"/>
      <c r="J44" s="35" t="str">
        <f>IF($A44="","",IF(LEFT($A44,1)=J$13,$F44,""))</f>
        <v/>
      </c>
      <c r="K44" s="35" t="str">
        <f>IF($A44="","",IF(LEFT($A44,1)=K$13,$F44,""))</f>
        <v/>
      </c>
      <c r="L44" s="35" t="str">
        <f>IF($A44="","",IF(LEFT($A44,1)=L$13,$F44,""))</f>
        <v/>
      </c>
      <c r="M44" s="35" t="str">
        <f>IF($A44="","",IF(LEFT($A44,1)=M$13,$F44,""))</f>
        <v/>
      </c>
      <c r="N44" s="35" t="str">
        <f>IF($A44="","",IF(LEFT($A44,1)=N$13,$F44,""))</f>
        <v/>
      </c>
      <c r="O44" s="35" t="str">
        <f>IF($A44="","",IF(LEFT($A44,1)=O$13,$F44,""))</f>
        <v/>
      </c>
      <c r="P44" s="35" t="str">
        <f>IF($A44="","",IF(LEFT($A44,1)=P$13,$F44,""))</f>
        <v/>
      </c>
      <c r="Q44" s="35" t="str">
        <f>IF($A44="","",IF(LEFT($A44,1)=Q$13,$F44,""))</f>
        <v/>
      </c>
      <c r="R44" s="35"/>
      <c r="S44" s="29"/>
      <c r="T44" s="21" t="s">
        <v>274</v>
      </c>
      <c r="U44" s="21" t="s">
        <v>247</v>
      </c>
      <c r="V44" s="21">
        <v>200.0</v>
      </c>
      <c r="W44" s="21" t="s">
        <v>15</v>
      </c>
      <c r="X44" s="127" t="str">
        <f>IF(E$40=".","",E$40)</f>
        <v/>
      </c>
      <c r="Y44" s="111"/>
      <c r="Z44" s="29"/>
      <c r="AA44" s="29"/>
      <c r="AB44" s="29"/>
      <c r="AC44" s="11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</row>
    <row r="45" spans="1:54">
      <c r="A45" s="112"/>
      <c r="B45" s="62" t="s">
        <v>115</v>
      </c>
      <c r="C45" s="37" t="str">
        <f>IF(A45="","",VLOOKUP($A$40,IF(LEN(A45)=2,U17MB,U17MA),VLOOKUP(LEFT(A45,1),club,6,FALSE),FALSE))</f>
        <v/>
      </c>
      <c r="D45" s="37" t="str">
        <f>IF(A45="","",VLOOKUP(LEFT(A45,1),club,2,FALSE))</f>
        <v/>
      </c>
      <c r="E45" s="92"/>
      <c r="F45" s="37">
        <f>Decsheets!$V$9</f>
        <v>4.0</v>
      </c>
      <c r="G45" s="29"/>
      <c r="H45" s="29"/>
      <c r="I45" s="39"/>
      <c r="J45" s="35" t="str">
        <f>IF($A45="","",IF(LEFT($A45,1)=J$13,$F45,""))</f>
        <v/>
      </c>
      <c r="K45" s="35" t="str">
        <f>IF($A45="","",IF(LEFT($A45,1)=K$13,$F45,""))</f>
        <v/>
      </c>
      <c r="L45" s="35" t="str">
        <f>IF($A45="","",IF(LEFT($A45,1)=L$13,$F45,""))</f>
        <v/>
      </c>
      <c r="M45" s="35" t="str">
        <f>IF($A45="","",IF(LEFT($A45,1)=M$13,$F45,""))</f>
        <v/>
      </c>
      <c r="N45" s="35" t="str">
        <f>IF($A45="","",IF(LEFT($A45,1)=N$13,$F45,""))</f>
        <v/>
      </c>
      <c r="O45" s="35" t="str">
        <f>IF($A45="","",IF(LEFT($A45,1)=O$13,$F45,""))</f>
        <v/>
      </c>
      <c r="P45" s="35" t="str">
        <f>IF($A45="","",IF(LEFT($A45,1)=P$13,$F45,""))</f>
        <v/>
      </c>
      <c r="Q45" s="35" t="str">
        <f>IF($A45="","",IF(LEFT($A45,1)=Q$13,$F45,""))</f>
        <v/>
      </c>
      <c r="R45" s="35"/>
      <c r="S45" s="29"/>
      <c r="T45" s="21" t="s">
        <v>274</v>
      </c>
      <c r="U45" s="21" t="s">
        <v>247</v>
      </c>
      <c r="V45" s="21">
        <v>200.0</v>
      </c>
      <c r="W45" s="21" t="s">
        <v>15</v>
      </c>
      <c r="X45" s="127" t="str">
        <f>IF(E$40=".","",E$40)</f>
        <v/>
      </c>
      <c r="Y45" s="111"/>
      <c r="Z45" s="29"/>
      <c r="AA45" s="29"/>
      <c r="AB45" s="29"/>
      <c r="AC45" s="11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</row>
    <row r="46" spans="1:54">
      <c r="A46" s="112"/>
      <c r="B46" s="62" t="s">
        <v>116</v>
      </c>
      <c r="C46" s="37" t="str">
        <f>IF(A46="","",VLOOKUP($A$40,IF(LEN(A46)=2,U17MB,U17MA),VLOOKUP(LEFT(A46,1),club,6,FALSE),FALSE))</f>
        <v/>
      </c>
      <c r="D46" s="37" t="str">
        <f>IF(A46="","",VLOOKUP(LEFT(A46,1),club,2,FALSE))</f>
        <v/>
      </c>
      <c r="E46" s="92"/>
      <c r="F46" s="37">
        <f>Decsheets!$V$10</f>
        <v>3.0</v>
      </c>
      <c r="G46" s="29"/>
      <c r="H46" s="29"/>
      <c r="I46" s="39"/>
      <c r="J46" s="35" t="str">
        <f>IF($A46="","",IF(LEFT($A46,1)=J$13,$F46,""))</f>
        <v/>
      </c>
      <c r="K46" s="35" t="str">
        <f>IF($A46="","",IF(LEFT($A46,1)=K$13,$F46,""))</f>
        <v/>
      </c>
      <c r="L46" s="35" t="str">
        <f>IF($A46="","",IF(LEFT($A46,1)=L$13,$F46,""))</f>
        <v/>
      </c>
      <c r="M46" s="35" t="str">
        <f>IF($A46="","",IF(LEFT($A46,1)=M$13,$F46,""))</f>
        <v/>
      </c>
      <c r="N46" s="35" t="str">
        <f>IF($A46="","",IF(LEFT($A46,1)=N$13,$F46,""))</f>
        <v/>
      </c>
      <c r="O46" s="35" t="str">
        <f>IF($A46="","",IF(LEFT($A46,1)=O$13,$F46,""))</f>
        <v/>
      </c>
      <c r="P46" s="35" t="str">
        <f>IF($A46="","",IF(LEFT($A46,1)=P$13,$F46,""))</f>
        <v/>
      </c>
      <c r="Q46" s="35" t="str">
        <f>IF($A46="","",IF(LEFT($A46,1)=Q$13,$F46,""))</f>
        <v/>
      </c>
      <c r="R46" s="35"/>
      <c r="S46" s="29"/>
      <c r="T46" s="21" t="s">
        <v>274</v>
      </c>
      <c r="U46" s="21" t="s">
        <v>247</v>
      </c>
      <c r="V46" s="21">
        <v>200.0</v>
      </c>
      <c r="W46" s="21" t="s">
        <v>15</v>
      </c>
      <c r="X46" s="127" t="str">
        <f>IF(E$40=".","",E$40)</f>
        <v/>
      </c>
      <c r="Y46" s="111"/>
      <c r="Z46" s="29"/>
      <c r="AA46" s="29"/>
      <c r="AB46" s="29"/>
      <c r="AC46" s="11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</row>
    <row r="47" spans="1:54">
      <c r="A47" s="112"/>
      <c r="B47" s="62" t="s">
        <v>117</v>
      </c>
      <c r="C47" s="37" t="str">
        <f>IF(A47="","",VLOOKUP($A$40,IF(LEN(A47)=2,U17MB,U17MA),VLOOKUP(LEFT(A47,1),club,6,FALSE),FALSE))</f>
        <v/>
      </c>
      <c r="D47" s="37" t="str">
        <f>IF(A47="","",VLOOKUP(LEFT(A47,1),club,2,FALSE))</f>
        <v/>
      </c>
      <c r="E47" s="92"/>
      <c r="F47" s="37">
        <f>Decsheets!$V$11</f>
        <v>2.0</v>
      </c>
      <c r="G47" s="29"/>
      <c r="H47" s="29"/>
      <c r="I47" s="39"/>
      <c r="J47" s="35" t="str">
        <f>IF($A47="","",IF(LEFT($A47,1)=J$13,$F47,""))</f>
        <v/>
      </c>
      <c r="K47" s="35" t="str">
        <f>IF($A47="","",IF(LEFT($A47,1)=K$13,$F47,""))</f>
        <v/>
      </c>
      <c r="L47" s="35" t="str">
        <f>IF($A47="","",IF(LEFT($A47,1)=L$13,$F47,""))</f>
        <v/>
      </c>
      <c r="M47" s="35" t="str">
        <f>IF($A47="","",IF(LEFT($A47,1)=M$13,$F47,""))</f>
        <v/>
      </c>
      <c r="N47" s="35" t="str">
        <f>IF($A47="","",IF(LEFT($A47,1)=N$13,$F47,""))</f>
        <v/>
      </c>
      <c r="O47" s="35" t="str">
        <f>IF($A47="","",IF(LEFT($A47,1)=O$13,$F47,""))</f>
        <v/>
      </c>
      <c r="P47" s="35" t="str">
        <f>IF($A47="","",IF(LEFT($A47,1)=P$13,$F47,""))</f>
        <v/>
      </c>
      <c r="Q47" s="35" t="str">
        <f>IF($A47="","",IF(LEFT($A47,1)=Q$13,$F47,""))</f>
        <v/>
      </c>
      <c r="R47" s="35"/>
      <c r="S47" s="29"/>
      <c r="T47" s="21" t="s">
        <v>274</v>
      </c>
      <c r="U47" s="21" t="s">
        <v>247</v>
      </c>
      <c r="V47" s="21">
        <v>200.0</v>
      </c>
      <c r="W47" s="21" t="s">
        <v>15</v>
      </c>
      <c r="X47" s="127" t="str">
        <f>IF(E$40=".","",E$40)</f>
        <v/>
      </c>
      <c r="Y47" s="111"/>
      <c r="Z47" s="29"/>
      <c r="AA47" s="29"/>
      <c r="AB47" s="29"/>
      <c r="AC47" s="11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</row>
    <row r="48" spans="1:54">
      <c r="A48" s="112"/>
      <c r="B48" s="62" t="s">
        <v>118</v>
      </c>
      <c r="C48" s="37" t="str">
        <f>IF(A48="","",VLOOKUP($A$40,IF(LEN(A48)=2,U17MB,U17MA),VLOOKUP(LEFT(A48,1),club,6,FALSE),FALSE))</f>
        <v/>
      </c>
      <c r="D48" s="37" t="str">
        <f>IF(A48="","",VLOOKUP(LEFT(A48,1),club,2,FALSE))</f>
        <v/>
      </c>
      <c r="E48" s="92"/>
      <c r="F48" s="37">
        <f>Decsheets!$V$12</f>
        <v>1.0</v>
      </c>
      <c r="G48" s="29"/>
      <c r="H48" s="29"/>
      <c r="I48" s="39"/>
      <c r="J48" s="35" t="str">
        <f>IF($A48="","",IF(LEFT($A48,1)=J$13,$F48,""))</f>
        <v/>
      </c>
      <c r="K48" s="35" t="str">
        <f>IF($A48="","",IF(LEFT($A48,1)=K$13,$F48,""))</f>
        <v/>
      </c>
      <c r="L48" s="35" t="str">
        <f>IF($A48="","",IF(LEFT($A48,1)=L$13,$F48,""))</f>
        <v/>
      </c>
      <c r="M48" s="35" t="str">
        <f>IF($A48="","",IF(LEFT($A48,1)=M$13,$F48,""))</f>
        <v/>
      </c>
      <c r="N48" s="35" t="str">
        <f>IF($A48="","",IF(LEFT($A48,1)=N$13,$F48,""))</f>
        <v/>
      </c>
      <c r="O48" s="35" t="str">
        <f>IF($A48="","",IF(LEFT($A48,1)=O$13,$F48,""))</f>
        <v/>
      </c>
      <c r="P48" s="35" t="str">
        <f>IF($A48="","",IF(LEFT($A48,1)=P$13,$F48,""))</f>
        <v/>
      </c>
      <c r="Q48" s="35" t="str">
        <f>IF($A48="","",IF(LEFT($A48,1)=Q$13,$F48,""))</f>
        <v/>
      </c>
      <c r="R48" s="35">
        <f>SUM(Decsheets!$V$5:$V$12)-(SUM(J41:Q48))</f>
        <v>36.0</v>
      </c>
      <c r="S48" s="29"/>
      <c r="T48" s="21" t="s">
        <v>274</v>
      </c>
      <c r="U48" s="21" t="s">
        <v>247</v>
      </c>
      <c r="V48" s="21">
        <v>200.0</v>
      </c>
      <c r="W48" s="21" t="s">
        <v>15</v>
      </c>
      <c r="X48" s="127" t="str">
        <f>IF(E$40=".","",E$40)</f>
        <v/>
      </c>
      <c r="Y48" s="111"/>
      <c r="Z48" s="29"/>
      <c r="AA48" s="29"/>
      <c r="AB48" s="29"/>
      <c r="AC48" s="11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</row>
    <row r="49" spans="1:54">
      <c r="A49" s="114" t="s">
        <v>298</v>
      </c>
      <c r="B49" s="61"/>
      <c r="C49" s="40" t="s">
        <v>359</v>
      </c>
      <c r="D49" s="39"/>
      <c r="E49" s="28"/>
      <c r="F49" s="39"/>
      <c r="G49" s="29"/>
      <c r="H49" s="29"/>
      <c r="I49" s="29"/>
      <c r="J49" s="35"/>
      <c r="K49" s="35"/>
      <c r="L49" s="35"/>
      <c r="M49" s="35"/>
      <c r="N49" s="35"/>
      <c r="O49" s="35"/>
      <c r="P49" s="35"/>
      <c r="Q49" s="35"/>
      <c r="R49" s="35"/>
      <c r="S49" s="29" t="s">
        <v>300</v>
      </c>
      <c r="T49" s="21"/>
      <c r="U49" s="21"/>
      <c r="V49" s="21"/>
      <c r="W49" s="21"/>
      <c r="X49" s="21"/>
      <c r="Y49" s="111"/>
      <c r="Z49" s="29"/>
      <c r="AA49" s="29"/>
      <c r="AB49" s="29"/>
      <c r="AC49" s="11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</row>
    <row r="50" spans="1:54">
      <c r="A50" s="112" t="s">
        <v>131</v>
      </c>
      <c r="B50" s="62">
        <v>1.0</v>
      </c>
      <c r="C50" s="37" t="str">
        <f>IF(A50="","",VLOOKUP($A$49,IF(LEN(A50)=2,U17MB,U17MA),VLOOKUP(LEFT(A50,1),club,6,FALSE),FALSE))</f>
        <v>Jamie Ward</v>
      </c>
      <c r="D50" s="37" t="str">
        <f>IF(A50="","",VLOOKUP(LEFT(A50,1),club,2,FALSE))</f>
        <v>Highgate</v>
      </c>
      <c r="E50" s="38" t="s">
        <v>360</v>
      </c>
      <c r="F50" s="37">
        <f>Decsheets!$U$5</f>
        <v>16.0</v>
      </c>
      <c r="G50" s="29"/>
      <c r="H50" s="29"/>
      <c r="I50" s="39"/>
      <c r="J50" s="35" t="str">
        <f>IF($A50="","",IF(LEFT($A50,1)=J$13,$F50,""))</f>
        <v/>
      </c>
      <c r="K50" s="35" t="str">
        <f>IF($A50="","",IF(LEFT($A50,1)=K$13,$F50,""))</f>
        <v/>
      </c>
      <c r="L50" s="35">
        <f>IF($A50="","",IF(LEFT($A50,1)=L$13,$F50,""))</f>
        <v>16.0</v>
      </c>
      <c r="M50" s="35" t="str">
        <f>IF($A50="","",IF(LEFT($A50,1)=M$13,$F50,""))</f>
        <v/>
      </c>
      <c r="N50" s="35" t="str">
        <f>IF($A50="","",IF(LEFT($A50,1)=N$13,$F50,""))</f>
        <v/>
      </c>
      <c r="O50" s="35" t="str">
        <f>IF($A50="","",IF(LEFT($A50,1)=O$13,$F50,""))</f>
        <v/>
      </c>
      <c r="P50" s="35" t="str">
        <f>IF($A50="","",IF(LEFT($A50,1)=P$13,$F50,""))</f>
        <v/>
      </c>
      <c r="Q50" s="35" t="str">
        <f>IF($A50="","",IF(LEFT($A50,1)=Q$13,$F50,""))</f>
        <v/>
      </c>
      <c r="R50" s="35"/>
      <c r="S50" s="29"/>
      <c r="T50" s="21" t="s">
        <v>274</v>
      </c>
      <c r="U50" s="21" t="s">
        <v>247</v>
      </c>
      <c r="V50" s="21">
        <v>1500.0</v>
      </c>
      <c r="W50" s="21" t="s">
        <v>10</v>
      </c>
      <c r="X50" s="127"/>
      <c r="Y50" s="111"/>
      <c r="Z50" s="29"/>
      <c r="AA50" s="29"/>
      <c r="AB50" s="29"/>
      <c r="AC50" s="11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</row>
    <row r="51" spans="1:54">
      <c r="A51" s="112" t="s">
        <v>127</v>
      </c>
      <c r="B51" s="62">
        <v>2.0</v>
      </c>
      <c r="C51" s="37" t="str">
        <f>IF(A51="","",VLOOKUP($A$49,IF(LEN(A51)=2,U17MB,U17MA),VLOOKUP(LEFT(A51,1),club,6,FALSE),FALSE))</f>
        <v>Nicholas Duer</v>
      </c>
      <c r="D51" s="37" t="str">
        <f>IF(A51="","",VLOOKUP(LEFT(A51,1),club,2,FALSE))</f>
        <v>TVH</v>
      </c>
      <c r="E51" s="38" t="s">
        <v>361</v>
      </c>
      <c r="F51" s="37">
        <f>Decsheets!$U$6</f>
        <v>14.0</v>
      </c>
      <c r="G51" s="29"/>
      <c r="H51" s="29"/>
      <c r="I51" s="39"/>
      <c r="J51" s="35" t="str">
        <f>IF($A51="","",IF(LEFT($A51,1)=J$13,$F51,""))</f>
        <v/>
      </c>
      <c r="K51" s="35" t="str">
        <f>IF($A51="","",IF(LEFT($A51,1)=K$13,$F51,""))</f>
        <v/>
      </c>
      <c r="L51" s="35" t="str">
        <f>IF($A51="","",IF(LEFT($A51,1)=L$13,$F51,""))</f>
        <v/>
      </c>
      <c r="M51" s="35" t="str">
        <f>IF($A51="","",IF(LEFT($A51,1)=M$13,$F51,""))</f>
        <v/>
      </c>
      <c r="N51" s="35">
        <f>IF($A51="","",IF(LEFT($A51,1)=N$13,$F51,""))</f>
        <v>14.0</v>
      </c>
      <c r="O51" s="35" t="str">
        <f>IF($A51="","",IF(LEFT($A51,1)=O$13,$F51,""))</f>
        <v/>
      </c>
      <c r="P51" s="35" t="str">
        <f>IF($A51="","",IF(LEFT($A51,1)=P$13,$F51,""))</f>
        <v/>
      </c>
      <c r="Q51" s="35" t="str">
        <f>IF($A51="","",IF(LEFT($A51,1)=Q$13,$F51,""))</f>
        <v/>
      </c>
      <c r="R51" s="35"/>
      <c r="S51" s="29"/>
      <c r="T51" s="21" t="s">
        <v>274</v>
      </c>
      <c r="U51" s="21" t="s">
        <v>247</v>
      </c>
      <c r="V51" s="21">
        <v>1500.0</v>
      </c>
      <c r="W51" s="21" t="s">
        <v>10</v>
      </c>
      <c r="Y51" s="111"/>
      <c r="Z51" s="29"/>
      <c r="AA51" s="29"/>
      <c r="AB51" s="29"/>
      <c r="AC51" s="11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</row>
    <row r="52" spans="1:54">
      <c r="A52" s="112" t="s">
        <v>130</v>
      </c>
      <c r="B52" s="62">
        <v>3.0</v>
      </c>
      <c r="C52" s="37" t="str">
        <f>IF(A52="","",VLOOKUP($A$49,IF(LEN(A52)=2,U17MB,U17MA),VLOOKUP(LEFT(A52,1),club,6,FALSE),FALSE))</f>
        <v>Antanas Weston</v>
      </c>
      <c r="D52" s="37" t="str">
        <f>IF(A52="","",VLOOKUP(LEFT(A52,1),club,2,FALSE))</f>
        <v>Heathside</v>
      </c>
      <c r="E52" s="38" t="s">
        <v>362</v>
      </c>
      <c r="F52" s="37">
        <f>Decsheets!$U$7</f>
        <v>12.0</v>
      </c>
      <c r="G52" s="29"/>
      <c r="H52" s="29"/>
      <c r="I52" s="39"/>
      <c r="J52" s="35" t="str">
        <f>IF($A52="","",IF(LEFT($A52,1)=J$13,$F52,""))</f>
        <v/>
      </c>
      <c r="K52" s="35" t="str">
        <f>IF($A52="","",IF(LEFT($A52,1)=K$13,$F52,""))</f>
        <v/>
      </c>
      <c r="L52" s="35" t="str">
        <f>IF($A52="","",IF(LEFT($A52,1)=L$13,$F52,""))</f>
        <v/>
      </c>
      <c r="M52" s="35">
        <f>IF($A52="","",IF(LEFT($A52,1)=M$13,$F52,""))</f>
        <v>12.0</v>
      </c>
      <c r="N52" s="35" t="str">
        <f>IF($A52="","",IF(LEFT($A52,1)=N$13,$F52,""))</f>
        <v/>
      </c>
      <c r="O52" s="35" t="str">
        <f>IF($A52="","",IF(LEFT($A52,1)=O$13,$F52,""))</f>
        <v/>
      </c>
      <c r="P52" s="35" t="str">
        <f>IF($A52="","",IF(LEFT($A52,1)=P$13,$F52,""))</f>
        <v/>
      </c>
      <c r="Q52" s="35" t="str">
        <f>IF($A52="","",IF(LEFT($A52,1)=Q$13,$F52,""))</f>
        <v/>
      </c>
      <c r="R52" s="35"/>
      <c r="S52" s="29"/>
      <c r="T52" s="21" t="s">
        <v>274</v>
      </c>
      <c r="U52" s="21" t="s">
        <v>247</v>
      </c>
      <c r="V52" s="21">
        <v>1500.0</v>
      </c>
      <c r="W52" s="21" t="s">
        <v>10</v>
      </c>
      <c r="Y52" s="111"/>
      <c r="Z52" s="29"/>
      <c r="AA52" s="29"/>
      <c r="AB52" s="29"/>
      <c r="AC52" s="11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</row>
    <row r="53" spans="1:54">
      <c r="A53" s="112" t="s">
        <v>135</v>
      </c>
      <c r="B53" s="62" t="s">
        <v>114</v>
      </c>
      <c r="C53" s="37" t="str">
        <f>IF(A53="","",VLOOKUP($A$49,IF(LEN(A53)=2,U17MB,U17MA),VLOOKUP(LEFT(A53,1),club,6,FALSE),FALSE))</f>
        <v>Ryan Alexander</v>
      </c>
      <c r="D53" s="37" t="str">
        <f>IF(A53="","",VLOOKUP(LEFT(A53,1),club,2,FALSE))</f>
        <v>Trent Park</v>
      </c>
      <c r="E53" s="38" t="s">
        <v>363</v>
      </c>
      <c r="F53" s="37">
        <f>Decsheets!$U$8</f>
        <v>10.0</v>
      </c>
      <c r="G53" s="29"/>
      <c r="H53" s="29"/>
      <c r="I53" s="39"/>
      <c r="J53" s="35" t="str">
        <f>IF($A53="","",IF(LEFT($A53,1)=J$13,$F53,""))</f>
        <v/>
      </c>
      <c r="K53" s="35" t="str">
        <f>IF($A53="","",IF(LEFT($A53,1)=K$13,$F53,""))</f>
        <v/>
      </c>
      <c r="L53" s="35" t="str">
        <f>IF($A53="","",IF(LEFT($A53,1)=L$13,$F53,""))</f>
        <v/>
      </c>
      <c r="M53" s="35" t="str">
        <f>IF($A53="","",IF(LEFT($A53,1)=M$13,$F53,""))</f>
        <v/>
      </c>
      <c r="N53" s="35" t="str">
        <f>IF($A53="","",IF(LEFT($A53,1)=N$13,$F53,""))</f>
        <v/>
      </c>
      <c r="O53" s="35">
        <f>IF($A53="","",IF(LEFT($A53,1)=O$13,$F53,""))</f>
        <v>10.0</v>
      </c>
      <c r="P53" s="35" t="str">
        <f>IF($A53="","",IF(LEFT($A53,1)=P$13,$F53,""))</f>
        <v/>
      </c>
      <c r="Q53" s="35" t="str">
        <f>IF($A53="","",IF(LEFT($A53,1)=Q$13,$F53,""))</f>
        <v/>
      </c>
      <c r="R53" s="35"/>
      <c r="S53" s="29"/>
      <c r="T53" s="21" t="s">
        <v>274</v>
      </c>
      <c r="U53" s="21" t="s">
        <v>247</v>
      </c>
      <c r="V53" s="21">
        <v>1500.0</v>
      </c>
      <c r="W53" s="21" t="s">
        <v>10</v>
      </c>
      <c r="Y53" s="111"/>
      <c r="Z53" s="29"/>
      <c r="AA53" s="29"/>
      <c r="AB53" s="29"/>
      <c r="AC53" s="11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</row>
    <row r="54" spans="1:54">
      <c r="A54" s="112"/>
      <c r="B54" s="62" t="s">
        <v>115</v>
      </c>
      <c r="C54" s="37" t="str">
        <f>IF(A54="","",VLOOKUP($A$49,IF(LEN(A54)=2,U17MB,U17MA),VLOOKUP(LEFT(A54,1),club,6,FALSE),FALSE))</f>
        <v/>
      </c>
      <c r="D54" s="37" t="str">
        <f>IF(A54="","",VLOOKUP(LEFT(A54,1),club,2,FALSE))</f>
        <v/>
      </c>
      <c r="E54" s="38"/>
      <c r="F54" s="37">
        <f>Decsheets!$U$9</f>
        <v>8.0</v>
      </c>
      <c r="G54" s="29"/>
      <c r="H54" s="29"/>
      <c r="I54" s="39"/>
      <c r="J54" s="35" t="str">
        <f>IF($A54="","",IF(LEFT($A54,1)=J$13,$F54,""))</f>
        <v/>
      </c>
      <c r="K54" s="35" t="str">
        <f>IF($A54="","",IF(LEFT($A54,1)=K$13,$F54,""))</f>
        <v/>
      </c>
      <c r="L54" s="35" t="str">
        <f>IF($A54="","",IF(LEFT($A54,1)=L$13,$F54,""))</f>
        <v/>
      </c>
      <c r="M54" s="35" t="str">
        <f>IF($A54="","",IF(LEFT($A54,1)=M$13,$F54,""))</f>
        <v/>
      </c>
      <c r="N54" s="35" t="str">
        <f>IF($A54="","",IF(LEFT($A54,1)=N$13,$F54,""))</f>
        <v/>
      </c>
      <c r="O54" s="35" t="str">
        <f>IF($A54="","",IF(LEFT($A54,1)=O$13,$F54,""))</f>
        <v/>
      </c>
      <c r="P54" s="35" t="str">
        <f>IF($A54="","",IF(LEFT($A54,1)=P$13,$F54,""))</f>
        <v/>
      </c>
      <c r="Q54" s="35" t="str">
        <f>IF($A54="","",IF(LEFT($A54,1)=Q$13,$F54,""))</f>
        <v/>
      </c>
      <c r="R54" s="35"/>
      <c r="S54" s="29"/>
      <c r="T54" s="21" t="s">
        <v>274</v>
      </c>
      <c r="U54" s="21" t="s">
        <v>247</v>
      </c>
      <c r="V54" s="21">
        <v>1500.0</v>
      </c>
      <c r="W54" s="21" t="s">
        <v>10</v>
      </c>
      <c r="Y54" s="111"/>
      <c r="Z54" s="29"/>
      <c r="AA54" s="29"/>
      <c r="AB54" s="29"/>
      <c r="AC54" s="11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</row>
    <row r="55" spans="1:54">
      <c r="A55" s="112"/>
      <c r="B55" s="62" t="s">
        <v>116</v>
      </c>
      <c r="C55" s="37" t="str">
        <f>IF(A55="","",VLOOKUP($A$49,IF(LEN(A55)=2,U17MB,U17MA),VLOOKUP(LEFT(A55,1),club,6,FALSE),FALSE))</f>
        <v/>
      </c>
      <c r="D55" s="37" t="str">
        <f>IF(A55="","",VLOOKUP(LEFT(A55,1),club,2,FALSE))</f>
        <v/>
      </c>
      <c r="E55" s="38"/>
      <c r="F55" s="37">
        <f>Decsheets!$U$10</f>
        <v>6.0</v>
      </c>
      <c r="G55" s="29"/>
      <c r="H55" s="29"/>
      <c r="I55" s="39"/>
      <c r="J55" s="35" t="str">
        <f>IF($A55="","",IF(LEFT($A55,1)=J$13,$F55,""))</f>
        <v/>
      </c>
      <c r="K55" s="35" t="str">
        <f>IF($A55="","",IF(LEFT($A55,1)=K$13,$F55,""))</f>
        <v/>
      </c>
      <c r="L55" s="35" t="str">
        <f>IF($A55="","",IF(LEFT($A55,1)=L$13,$F55,""))</f>
        <v/>
      </c>
      <c r="M55" s="35" t="str">
        <f>IF($A55="","",IF(LEFT($A55,1)=M$13,$F55,""))</f>
        <v/>
      </c>
      <c r="N55" s="35" t="str">
        <f>IF($A55="","",IF(LEFT($A55,1)=N$13,$F55,""))</f>
        <v/>
      </c>
      <c r="O55" s="35" t="str">
        <f>IF($A55="","",IF(LEFT($A55,1)=O$13,$F55,""))</f>
        <v/>
      </c>
      <c r="P55" s="35" t="str">
        <f>IF($A55="","",IF(LEFT($A55,1)=P$13,$F55,""))</f>
        <v/>
      </c>
      <c r="Q55" s="35" t="str">
        <f>IF($A55="","",IF(LEFT($A55,1)=Q$13,$F55,""))</f>
        <v/>
      </c>
      <c r="R55" s="35"/>
      <c r="S55" s="29"/>
      <c r="T55" s="21" t="s">
        <v>274</v>
      </c>
      <c r="U55" s="21" t="s">
        <v>247</v>
      </c>
      <c r="V55" s="21">
        <v>1500.0</v>
      </c>
      <c r="W55" s="21" t="s">
        <v>10</v>
      </c>
      <c r="Y55" s="111"/>
      <c r="Z55" s="29"/>
      <c r="AA55" s="29"/>
      <c r="AB55" s="29"/>
      <c r="AC55" s="11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</row>
    <row r="56" spans="1:54">
      <c r="A56" s="112"/>
      <c r="B56" s="62" t="s">
        <v>117</v>
      </c>
      <c r="C56" s="37" t="str">
        <f>IF(A56="","",VLOOKUP($A$49,IF(LEN(A56)=2,U17MB,U17MA),VLOOKUP(LEFT(A56,1),club,6,FALSE),FALSE))</f>
        <v/>
      </c>
      <c r="D56" s="37" t="str">
        <f>IF(A56="","",VLOOKUP(LEFT(A56,1),club,2,FALSE))</f>
        <v/>
      </c>
      <c r="E56" s="38"/>
      <c r="F56" s="37">
        <f>Decsheets!$U$11</f>
        <v>4.0</v>
      </c>
      <c r="G56" s="29"/>
      <c r="H56" s="29"/>
      <c r="I56" s="39"/>
      <c r="J56" s="35" t="str">
        <f>IF($A56="","",IF(LEFT($A56,1)=J$13,$F56,""))</f>
        <v/>
      </c>
      <c r="K56" s="35" t="str">
        <f>IF($A56="","",IF(LEFT($A56,1)=K$13,$F56,""))</f>
        <v/>
      </c>
      <c r="L56" s="35" t="str">
        <f>IF($A56="","",IF(LEFT($A56,1)=L$13,$F56,""))</f>
        <v/>
      </c>
      <c r="M56" s="35" t="str">
        <f>IF($A56="","",IF(LEFT($A56,1)=M$13,$F56,""))</f>
        <v/>
      </c>
      <c r="N56" s="35" t="str">
        <f>IF($A56="","",IF(LEFT($A56,1)=N$13,$F56,""))</f>
        <v/>
      </c>
      <c r="O56" s="35" t="str">
        <f>IF($A56="","",IF(LEFT($A56,1)=O$13,$F56,""))</f>
        <v/>
      </c>
      <c r="P56" s="35" t="str">
        <f>IF($A56="","",IF(LEFT($A56,1)=P$13,$F56,""))</f>
        <v/>
      </c>
      <c r="Q56" s="35" t="str">
        <f>IF($A56="","",IF(LEFT($A56,1)=Q$13,$F56,""))</f>
        <v/>
      </c>
      <c r="R56" s="35"/>
      <c r="S56" s="29"/>
      <c r="T56" s="21" t="s">
        <v>274</v>
      </c>
      <c r="U56" s="21" t="s">
        <v>247</v>
      </c>
      <c r="V56" s="21">
        <v>1500.0</v>
      </c>
      <c r="W56" s="21" t="s">
        <v>10</v>
      </c>
      <c r="Y56" s="111"/>
      <c r="Z56" s="29"/>
      <c r="AA56" s="29"/>
      <c r="AB56" s="29"/>
      <c r="AC56" s="11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</row>
    <row r="57" spans="1:54">
      <c r="A57" s="112"/>
      <c r="B57" s="62" t="s">
        <v>118</v>
      </c>
      <c r="C57" s="37" t="str">
        <f>IF(A57="","",VLOOKUP($A$49,IF(LEN(A57)=2,U17MB,U17MA),VLOOKUP(LEFT(A57,1),club,6,FALSE),FALSE))</f>
        <v/>
      </c>
      <c r="D57" s="37" t="str">
        <f>IF(A57="","",VLOOKUP(LEFT(A57,1),club,2,FALSE))</f>
        <v/>
      </c>
      <c r="E57" s="38"/>
      <c r="F57" s="37">
        <f>Decsheets!$U$12</f>
        <v>2.0</v>
      </c>
      <c r="G57" s="29"/>
      <c r="H57" s="29"/>
      <c r="I57" s="39"/>
      <c r="J57" s="35" t="str">
        <f>IF($A57="","",IF(LEFT($A57,1)=J$13,$F57,""))</f>
        <v/>
      </c>
      <c r="K57" s="35" t="str">
        <f>IF($A57="","",IF(LEFT($A57,1)=K$13,$F57,""))</f>
        <v/>
      </c>
      <c r="L57" s="35" t="str">
        <f>IF($A57="","",IF(LEFT($A57,1)=L$13,$F57,""))</f>
        <v/>
      </c>
      <c r="M57" s="35" t="str">
        <f>IF($A57="","",IF(LEFT($A57,1)=M$13,$F57,""))</f>
        <v/>
      </c>
      <c r="N57" s="35" t="str">
        <f>IF($A57="","",IF(LEFT($A57,1)=N$13,$F57,""))</f>
        <v/>
      </c>
      <c r="O57" s="35" t="str">
        <f>IF($A57="","",IF(LEFT($A57,1)=O$13,$F57,""))</f>
        <v/>
      </c>
      <c r="P57" s="35" t="str">
        <f>IF($A57="","",IF(LEFT($A57,1)=P$13,$F57,""))</f>
        <v/>
      </c>
      <c r="Q57" s="35" t="str">
        <f>IF($A57="","",IF(LEFT($A57,1)=Q$13,$F57,""))</f>
        <v/>
      </c>
      <c r="R57" s="35">
        <f>SUM(Decsheets!$U$5:$U$12)-(SUM(J50:Q57))</f>
        <v>20.0</v>
      </c>
      <c r="S57" s="29"/>
      <c r="T57" s="21" t="s">
        <v>274</v>
      </c>
      <c r="U57" s="21" t="s">
        <v>247</v>
      </c>
      <c r="V57" s="21">
        <v>1500.0</v>
      </c>
      <c r="W57" s="21" t="s">
        <v>10</v>
      </c>
      <c r="Y57" s="111"/>
      <c r="Z57" s="29"/>
      <c r="AA57" s="29"/>
      <c r="AB57" s="29"/>
      <c r="AC57" s="11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</row>
    <row r="58" spans="1:54">
      <c r="A58" s="114" t="s">
        <v>298</v>
      </c>
      <c r="B58" s="61"/>
      <c r="C58" s="40" t="s">
        <v>364</v>
      </c>
      <c r="D58" s="39"/>
      <c r="E58" s="28"/>
      <c r="F58" s="39"/>
      <c r="G58" s="29"/>
      <c r="H58" s="29"/>
      <c r="I58" s="29"/>
      <c r="J58" s="35"/>
      <c r="K58" s="35"/>
      <c r="L58" s="35"/>
      <c r="M58" s="35"/>
      <c r="N58" s="35"/>
      <c r="O58" s="35"/>
      <c r="P58" s="35"/>
      <c r="Q58" s="35"/>
      <c r="R58" s="35"/>
      <c r="S58" s="29" t="s">
        <v>309</v>
      </c>
      <c r="T58" s="21"/>
      <c r="U58" s="21"/>
      <c r="V58" s="21"/>
      <c r="W58" s="21"/>
      <c r="X58" s="21"/>
      <c r="Y58" s="111"/>
      <c r="Z58" s="29"/>
      <c r="AA58" s="29"/>
      <c r="AB58" s="29"/>
      <c r="AC58" s="11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</row>
    <row r="59" spans="1:54">
      <c r="A59" s="112"/>
      <c r="B59" s="62">
        <v>1.0</v>
      </c>
      <c r="C59" s="37" t="str">
        <f>IF(A59="","",VLOOKUP($A$58,IF(LEN(A59)=2,U17MB,U17MA),VLOOKUP(LEFT(A59,1),club,6,FALSE),FALSE))</f>
        <v/>
      </c>
      <c r="D59" s="37" t="str">
        <f>IF(A59="","",VLOOKUP(LEFT(A59,1),club,2,FALSE))</f>
        <v/>
      </c>
      <c r="E59" s="38"/>
      <c r="F59" s="37">
        <f>Decsheets!$V$5</f>
        <v>8.0</v>
      </c>
      <c r="G59" s="29"/>
      <c r="H59" s="29"/>
      <c r="I59" s="39"/>
      <c r="J59" s="35" t="str">
        <f>IF($A59="","",IF(LEFT($A59,1)=J$13,$F59,""))</f>
        <v/>
      </c>
      <c r="K59" s="35" t="str">
        <f>IF($A59="","",IF(LEFT($A59,1)=K$13,$F59,""))</f>
        <v/>
      </c>
      <c r="L59" s="35" t="str">
        <f>IF($A59="","",IF(LEFT($A59,1)=L$13,$F59,""))</f>
        <v/>
      </c>
      <c r="M59" s="35" t="str">
        <f>IF($A59="","",IF(LEFT($A59,1)=M$13,$F59,""))</f>
        <v/>
      </c>
      <c r="N59" s="35" t="str">
        <f>IF($A59="","",IF(LEFT($A59,1)=N$13,$F59,""))</f>
        <v/>
      </c>
      <c r="O59" s="35" t="str">
        <f>IF($A59="","",IF(LEFT($A59,1)=O$13,$F59,""))</f>
        <v/>
      </c>
      <c r="P59" s="35" t="str">
        <f>IF($A59="","",IF(LEFT($A59,1)=P$13,$F59,""))</f>
        <v/>
      </c>
      <c r="Q59" s="35" t="str">
        <f>IF($A59="","",IF(LEFT($A59,1)=Q$13,$F59,""))</f>
        <v/>
      </c>
      <c r="R59" s="35"/>
      <c r="S59" s="29"/>
      <c r="T59" s="21" t="s">
        <v>274</v>
      </c>
      <c r="U59" s="21" t="s">
        <v>247</v>
      </c>
      <c r="V59" s="21">
        <v>1500.0</v>
      </c>
      <c r="W59" s="21" t="s">
        <v>15</v>
      </c>
      <c r="Y59" s="111"/>
      <c r="Z59" s="29"/>
      <c r="AA59" s="29"/>
      <c r="AB59" s="29"/>
      <c r="AC59" s="11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</row>
    <row r="60" spans="1:54">
      <c r="A60" s="112"/>
      <c r="B60" s="62">
        <v>2.0</v>
      </c>
      <c r="C60" s="37" t="str">
        <f>IF(A60="","",VLOOKUP($A$58,IF(LEN(A60)=2,U17MB,U17MA),VLOOKUP(LEFT(A60,1),club,6,FALSE),FALSE))</f>
        <v/>
      </c>
      <c r="D60" s="37" t="str">
        <f>IF(A60="","",VLOOKUP(LEFT(A60,1),club,2,FALSE))</f>
        <v/>
      </c>
      <c r="E60" s="38"/>
      <c r="F60" s="37">
        <f>Decsheets!$V$6</f>
        <v>7.0</v>
      </c>
      <c r="G60" s="29"/>
      <c r="H60" s="29"/>
      <c r="I60" s="39"/>
      <c r="J60" s="35" t="str">
        <f>IF($A60="","",IF(LEFT($A60,1)=J$13,$F60,""))</f>
        <v/>
      </c>
      <c r="K60" s="35" t="str">
        <f>IF($A60="","",IF(LEFT($A60,1)=K$13,$F60,""))</f>
        <v/>
      </c>
      <c r="L60" s="35" t="str">
        <f>IF($A60="","",IF(LEFT($A60,1)=L$13,$F60,""))</f>
        <v/>
      </c>
      <c r="M60" s="35" t="str">
        <f>IF($A60="","",IF(LEFT($A60,1)=M$13,$F60,""))</f>
        <v/>
      </c>
      <c r="N60" s="35" t="str">
        <f>IF($A60="","",IF(LEFT($A60,1)=N$13,$F60,""))</f>
        <v/>
      </c>
      <c r="O60" s="35" t="str">
        <f>IF($A60="","",IF(LEFT($A60,1)=O$13,$F60,""))</f>
        <v/>
      </c>
      <c r="P60" s="35" t="str">
        <f>IF($A60="","",IF(LEFT($A60,1)=P$13,$F60,""))</f>
        <v/>
      </c>
      <c r="Q60" s="35" t="str">
        <f>IF($A60="","",IF(LEFT($A60,1)=Q$13,$F60,""))</f>
        <v/>
      </c>
      <c r="R60" s="35"/>
      <c r="S60" s="29"/>
      <c r="T60" s="21" t="s">
        <v>274</v>
      </c>
      <c r="U60" s="21" t="s">
        <v>247</v>
      </c>
      <c r="V60" s="21">
        <v>1500.0</v>
      </c>
      <c r="W60" s="21" t="s">
        <v>15</v>
      </c>
      <c r="Y60" s="111"/>
      <c r="Z60" s="29"/>
      <c r="AA60" s="29"/>
      <c r="AB60" s="29"/>
      <c r="AC60" s="11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</row>
    <row r="61" spans="1:54">
      <c r="A61" s="112"/>
      <c r="B61" s="62">
        <v>3.0</v>
      </c>
      <c r="C61" s="37" t="str">
        <f>IF(A61="","",VLOOKUP($A$58,IF(LEN(A61)=2,U17MB,U17MA),VLOOKUP(LEFT(A61,1),club,6,FALSE),FALSE))</f>
        <v/>
      </c>
      <c r="D61" s="37" t="str">
        <f>IF(A61="","",VLOOKUP(LEFT(A61,1),club,2,FALSE))</f>
        <v/>
      </c>
      <c r="E61" s="38"/>
      <c r="F61" s="37">
        <f>Decsheets!$V$7</f>
        <v>6.0</v>
      </c>
      <c r="G61" s="29"/>
      <c r="H61" s="29"/>
      <c r="I61" s="39"/>
      <c r="J61" s="35" t="str">
        <f>IF($A61="","",IF(LEFT($A61,1)=J$13,$F61,""))</f>
        <v/>
      </c>
      <c r="K61" s="35" t="str">
        <f>IF($A61="","",IF(LEFT($A61,1)=K$13,$F61,""))</f>
        <v/>
      </c>
      <c r="L61" s="35" t="str">
        <f>IF($A61="","",IF(LEFT($A61,1)=L$13,$F61,""))</f>
        <v/>
      </c>
      <c r="M61" s="35" t="str">
        <f>IF($A61="","",IF(LEFT($A61,1)=M$13,$F61,""))</f>
        <v/>
      </c>
      <c r="N61" s="35" t="str">
        <f>IF($A61="","",IF(LEFT($A61,1)=N$13,$F61,""))</f>
        <v/>
      </c>
      <c r="O61" s="35" t="str">
        <f>IF($A61="","",IF(LEFT($A61,1)=O$13,$F61,""))</f>
        <v/>
      </c>
      <c r="P61" s="35" t="str">
        <f>IF($A61="","",IF(LEFT($A61,1)=P$13,$F61,""))</f>
        <v/>
      </c>
      <c r="Q61" s="35" t="str">
        <f>IF($A61="","",IF(LEFT($A61,1)=Q$13,$F61,""))</f>
        <v/>
      </c>
      <c r="R61" s="35"/>
      <c r="S61" s="29"/>
      <c r="T61" s="21" t="s">
        <v>274</v>
      </c>
      <c r="U61" s="21" t="s">
        <v>247</v>
      </c>
      <c r="V61" s="21">
        <v>1500.0</v>
      </c>
      <c r="W61" s="21" t="s">
        <v>15</v>
      </c>
      <c r="Y61" s="111"/>
      <c r="Z61" s="29"/>
      <c r="AA61" s="29"/>
      <c r="AB61" s="29"/>
      <c r="AC61" s="11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</row>
    <row r="62" spans="1:54">
      <c r="A62" s="112"/>
      <c r="B62" s="62" t="s">
        <v>114</v>
      </c>
      <c r="C62" s="37" t="str">
        <f>IF(A62="","",VLOOKUP($A$58,IF(LEN(A62)=2,U17MB,U17MA),VLOOKUP(LEFT(A62,1),club,6,FALSE),FALSE))</f>
        <v/>
      </c>
      <c r="D62" s="37" t="str">
        <f>IF(A62="","",VLOOKUP(LEFT(A62,1),club,2,FALSE))</f>
        <v/>
      </c>
      <c r="E62" s="38"/>
      <c r="F62" s="37">
        <f>Decsheets!$V$8</f>
        <v>5.0</v>
      </c>
      <c r="G62" s="29"/>
      <c r="H62" s="29"/>
      <c r="I62" s="39"/>
      <c r="J62" s="35" t="str">
        <f>IF($A62="","",IF(LEFT($A62,1)=J$13,$F62,""))</f>
        <v/>
      </c>
      <c r="K62" s="35" t="str">
        <f>IF($A62="","",IF(LEFT($A62,1)=K$13,$F62,""))</f>
        <v/>
      </c>
      <c r="L62" s="35" t="str">
        <f>IF($A62="","",IF(LEFT($A62,1)=L$13,$F62,""))</f>
        <v/>
      </c>
      <c r="M62" s="35" t="str">
        <f>IF($A62="","",IF(LEFT($A62,1)=M$13,$F62,""))</f>
        <v/>
      </c>
      <c r="N62" s="35" t="str">
        <f>IF($A62="","",IF(LEFT($A62,1)=N$13,$F62,""))</f>
        <v/>
      </c>
      <c r="O62" s="35" t="str">
        <f>IF($A62="","",IF(LEFT($A62,1)=O$13,$F62,""))</f>
        <v/>
      </c>
      <c r="P62" s="35" t="str">
        <f>IF($A62="","",IF(LEFT($A62,1)=P$13,$F62,""))</f>
        <v/>
      </c>
      <c r="Q62" s="35" t="str">
        <f>IF($A62="","",IF(LEFT($A62,1)=Q$13,$F62,""))</f>
        <v/>
      </c>
      <c r="R62" s="35"/>
      <c r="S62" s="29"/>
      <c r="T62" s="21" t="s">
        <v>274</v>
      </c>
      <c r="U62" s="21" t="s">
        <v>247</v>
      </c>
      <c r="V62" s="21">
        <v>1500.0</v>
      </c>
      <c r="W62" s="21" t="s">
        <v>15</v>
      </c>
      <c r="Y62" s="111"/>
      <c r="Z62" s="29"/>
      <c r="AA62" s="29"/>
      <c r="AB62" s="29"/>
      <c r="AC62" s="11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</row>
    <row r="63" spans="1:54">
      <c r="A63" s="112"/>
      <c r="B63" s="62" t="s">
        <v>115</v>
      </c>
      <c r="C63" s="37" t="str">
        <f>IF(A63="","",VLOOKUP($A$58,IF(LEN(A63)=2,U17MB,U17MA),VLOOKUP(LEFT(A63,1),club,6,FALSE),FALSE))</f>
        <v/>
      </c>
      <c r="D63" s="37" t="str">
        <f>IF(A63="","",VLOOKUP(LEFT(A63,1),club,2,FALSE))</f>
        <v/>
      </c>
      <c r="E63" s="38"/>
      <c r="F63" s="37">
        <f>Decsheets!$V$9</f>
        <v>4.0</v>
      </c>
      <c r="G63" s="29"/>
      <c r="H63" s="29"/>
      <c r="I63" s="39"/>
      <c r="J63" s="35" t="str">
        <f>IF($A63="","",IF(LEFT($A63,1)=J$13,$F63,""))</f>
        <v/>
      </c>
      <c r="K63" s="35" t="str">
        <f>IF($A63="","",IF(LEFT($A63,1)=K$13,$F63,""))</f>
        <v/>
      </c>
      <c r="L63" s="35" t="str">
        <f>IF($A63="","",IF(LEFT($A63,1)=L$13,$F63,""))</f>
        <v/>
      </c>
      <c r="M63" s="35" t="str">
        <f>IF($A63="","",IF(LEFT($A63,1)=M$13,$F63,""))</f>
        <v/>
      </c>
      <c r="N63" s="35" t="str">
        <f>IF($A63="","",IF(LEFT($A63,1)=N$13,$F63,""))</f>
        <v/>
      </c>
      <c r="O63" s="35" t="str">
        <f>IF($A63="","",IF(LEFT($A63,1)=O$13,$F63,""))</f>
        <v/>
      </c>
      <c r="P63" s="35" t="str">
        <f>IF($A63="","",IF(LEFT($A63,1)=P$13,$F63,""))</f>
        <v/>
      </c>
      <c r="Q63" s="35" t="str">
        <f>IF($A63="","",IF(LEFT($A63,1)=Q$13,$F63,""))</f>
        <v/>
      </c>
      <c r="R63" s="35"/>
      <c r="S63" s="29"/>
      <c r="T63" s="21" t="s">
        <v>274</v>
      </c>
      <c r="U63" s="21" t="s">
        <v>247</v>
      </c>
      <c r="V63" s="21">
        <v>1500.0</v>
      </c>
      <c r="W63" s="21" t="s">
        <v>15</v>
      </c>
      <c r="Y63" s="111"/>
      <c r="Z63" s="29"/>
      <c r="AA63" s="29"/>
      <c r="AB63" s="29"/>
      <c r="AC63" s="11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</row>
    <row r="64" spans="1:54">
      <c r="A64" s="112"/>
      <c r="B64" s="62" t="s">
        <v>116</v>
      </c>
      <c r="C64" s="37" t="str">
        <f>IF(A64="","",VLOOKUP($A$58,IF(LEN(A64)=2,U17MB,U17MA),VLOOKUP(LEFT(A64,1),club,6,FALSE),FALSE))</f>
        <v/>
      </c>
      <c r="D64" s="37" t="str">
        <f>IF(A64="","",VLOOKUP(LEFT(A64,1),club,2,FALSE))</f>
        <v/>
      </c>
      <c r="E64" s="38"/>
      <c r="F64" s="37">
        <f>Decsheets!$V$10</f>
        <v>3.0</v>
      </c>
      <c r="G64" s="29"/>
      <c r="H64" s="29"/>
      <c r="I64" s="39"/>
      <c r="J64" s="35" t="str">
        <f>IF($A64="","",IF(LEFT($A64,1)=J$13,$F64,""))</f>
        <v/>
      </c>
      <c r="K64" s="35" t="str">
        <f>IF($A64="","",IF(LEFT($A64,1)=K$13,$F64,""))</f>
        <v/>
      </c>
      <c r="L64" s="35" t="str">
        <f>IF($A64="","",IF(LEFT($A64,1)=L$13,$F64,""))</f>
        <v/>
      </c>
      <c r="M64" s="35" t="str">
        <f>IF($A64="","",IF(LEFT($A64,1)=M$13,$F64,""))</f>
        <v/>
      </c>
      <c r="N64" s="35" t="str">
        <f>IF($A64="","",IF(LEFT($A64,1)=N$13,$F64,""))</f>
        <v/>
      </c>
      <c r="O64" s="35" t="str">
        <f>IF($A64="","",IF(LEFT($A64,1)=O$13,$F64,""))</f>
        <v/>
      </c>
      <c r="P64" s="35" t="str">
        <f>IF($A64="","",IF(LEFT($A64,1)=P$13,$F64,""))</f>
        <v/>
      </c>
      <c r="Q64" s="35" t="str">
        <f>IF($A64="","",IF(LEFT($A64,1)=Q$13,$F64,""))</f>
        <v/>
      </c>
      <c r="R64" s="35"/>
      <c r="S64" s="29"/>
      <c r="T64" s="21" t="s">
        <v>274</v>
      </c>
      <c r="U64" s="21" t="s">
        <v>247</v>
      </c>
      <c r="V64" s="21">
        <v>1500.0</v>
      </c>
      <c r="W64" s="21" t="s">
        <v>15</v>
      </c>
      <c r="Y64" s="111"/>
      <c r="Z64" s="29"/>
      <c r="AA64" s="29"/>
      <c r="AB64" s="29"/>
      <c r="AC64" s="11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</row>
    <row r="65" spans="1:54">
      <c r="A65" s="112"/>
      <c r="B65" s="62" t="s">
        <v>117</v>
      </c>
      <c r="C65" s="37" t="str">
        <f>IF(A65="","",VLOOKUP($A$58,IF(LEN(A65)=2,U17MB,U17MA),VLOOKUP(LEFT(A65,1),club,6,FALSE),FALSE))</f>
        <v/>
      </c>
      <c r="D65" s="37" t="str">
        <f>IF(A65="","",VLOOKUP(LEFT(A65,1),club,2,FALSE))</f>
        <v/>
      </c>
      <c r="E65" s="38"/>
      <c r="F65" s="37">
        <f>Decsheets!$V$11</f>
        <v>2.0</v>
      </c>
      <c r="G65" s="29"/>
      <c r="H65" s="29"/>
      <c r="I65" s="39"/>
      <c r="J65" s="35" t="str">
        <f>IF($A65="","",IF(LEFT($A65,1)=J$13,$F65,""))</f>
        <v/>
      </c>
      <c r="K65" s="35" t="str">
        <f>IF($A65="","",IF(LEFT($A65,1)=K$13,$F65,""))</f>
        <v/>
      </c>
      <c r="L65" s="35" t="str">
        <f>IF($A65="","",IF(LEFT($A65,1)=L$13,$F65,""))</f>
        <v/>
      </c>
      <c r="M65" s="35" t="str">
        <f>IF($A65="","",IF(LEFT($A65,1)=M$13,$F65,""))</f>
        <v/>
      </c>
      <c r="N65" s="35" t="str">
        <f>IF($A65="","",IF(LEFT($A65,1)=N$13,$F65,""))</f>
        <v/>
      </c>
      <c r="O65" s="35" t="str">
        <f>IF($A65="","",IF(LEFT($A65,1)=O$13,$F65,""))</f>
        <v/>
      </c>
      <c r="P65" s="35" t="str">
        <f>IF($A65="","",IF(LEFT($A65,1)=P$13,$F65,""))</f>
        <v/>
      </c>
      <c r="Q65" s="35" t="str">
        <f>IF($A65="","",IF(LEFT($A65,1)=Q$13,$F65,""))</f>
        <v/>
      </c>
      <c r="R65" s="35"/>
      <c r="S65" s="29"/>
      <c r="T65" s="21" t="s">
        <v>274</v>
      </c>
      <c r="U65" s="21" t="s">
        <v>247</v>
      </c>
      <c r="V65" s="21">
        <v>1500.0</v>
      </c>
      <c r="W65" s="21" t="s">
        <v>15</v>
      </c>
      <c r="Y65" s="111"/>
      <c r="Z65" s="29"/>
      <c r="AA65" s="29"/>
      <c r="AB65" s="29"/>
      <c r="AC65" s="11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</row>
    <row r="66" spans="1:54">
      <c r="A66" s="112"/>
      <c r="B66" s="62" t="s">
        <v>118</v>
      </c>
      <c r="C66" s="37" t="str">
        <f>IF(A66="","",VLOOKUP($A$58,IF(LEN(A66)=2,U17MB,U17MA),VLOOKUP(LEFT(A66,1),club,6,FALSE),FALSE))</f>
        <v/>
      </c>
      <c r="D66" s="37" t="str">
        <f>IF(A66="","",VLOOKUP(LEFT(A66,1),club,2,FALSE))</f>
        <v/>
      </c>
      <c r="E66" s="38"/>
      <c r="F66" s="37">
        <f>Decsheets!$V$12</f>
        <v>1.0</v>
      </c>
      <c r="G66" s="29"/>
      <c r="H66" s="29"/>
      <c r="I66" s="39"/>
      <c r="J66" s="35" t="str">
        <f>IF($A66="","",IF(LEFT($A66,1)=J$13,$F66,""))</f>
        <v/>
      </c>
      <c r="K66" s="35" t="str">
        <f>IF($A66="","",IF(LEFT($A66,1)=K$13,$F66,""))</f>
        <v/>
      </c>
      <c r="L66" s="35" t="str">
        <f>IF($A66="","",IF(LEFT($A66,1)=L$13,$F66,""))</f>
        <v/>
      </c>
      <c r="M66" s="35" t="str">
        <f>IF($A66="","",IF(LEFT($A66,1)=M$13,$F66,""))</f>
        <v/>
      </c>
      <c r="N66" s="35" t="str">
        <f>IF($A66="","",IF(LEFT($A66,1)=N$13,$F66,""))</f>
        <v/>
      </c>
      <c r="O66" s="35" t="str">
        <f>IF($A66="","",IF(LEFT($A66,1)=O$13,$F66,""))</f>
        <v/>
      </c>
      <c r="P66" s="35" t="str">
        <f>IF($A66="","",IF(LEFT($A66,1)=P$13,$F66,""))</f>
        <v/>
      </c>
      <c r="Q66" s="35" t="str">
        <f>IF($A66="","",IF(LEFT($A66,1)=Q$13,$F66,""))</f>
        <v/>
      </c>
      <c r="R66" s="35">
        <f>SUM(Decsheets!$V$5:$V$12)-(SUM(J59:Q66))</f>
        <v>36.0</v>
      </c>
      <c r="S66" s="29"/>
      <c r="T66" s="21" t="s">
        <v>274</v>
      </c>
      <c r="U66" s="21" t="s">
        <v>247</v>
      </c>
      <c r="V66" s="21">
        <v>1500.0</v>
      </c>
      <c r="W66" s="21" t="s">
        <v>15</v>
      </c>
      <c r="Y66" s="111"/>
      <c r="Z66" s="29"/>
      <c r="AA66" s="29"/>
      <c r="AB66" s="29"/>
      <c r="AC66" s="11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</row>
    <row r="67" spans="1:54">
      <c r="A67" s="114" t="s">
        <v>365</v>
      </c>
      <c r="B67" s="61"/>
      <c r="C67" s="40" t="s">
        <v>366</v>
      </c>
      <c r="D67" s="28" t="s">
        <v>125</v>
      </c>
      <c r="E67" s="91" t="s">
        <v>145</v>
      </c>
      <c r="F67" s="39"/>
      <c r="G67" s="29"/>
      <c r="H67" s="29"/>
      <c r="I67" s="29"/>
      <c r="J67" s="35"/>
      <c r="K67" s="35"/>
      <c r="L67" s="35"/>
      <c r="M67" s="35"/>
      <c r="N67" s="35"/>
      <c r="O67" s="35"/>
      <c r="P67" s="35"/>
      <c r="Q67" s="35"/>
      <c r="R67" s="35"/>
      <c r="S67" s="29" t="s">
        <v>367</v>
      </c>
      <c r="T67" s="21"/>
      <c r="U67" s="21"/>
      <c r="V67" s="21"/>
      <c r="W67" s="21"/>
      <c r="X67" s="21"/>
      <c r="Y67" s="111"/>
      <c r="Z67" s="29"/>
      <c r="AA67" s="29"/>
      <c r="AB67" s="29"/>
      <c r="AC67" s="11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</row>
    <row r="68" spans="1:54">
      <c r="A68" s="112" t="s">
        <v>178</v>
      </c>
      <c r="B68" s="62">
        <v>1.0</v>
      </c>
      <c r="C68" s="37" t="str">
        <f>IF(A68="","",VLOOKUP($A$67,IF(LEN(A68)=2,U17MB,U17MA),VLOOKUP(LEFT(A68,1),club,6,FALSE),FALSE))</f>
        <v>Jeremy Gbenartay</v>
      </c>
      <c r="D68" s="37" t="str">
        <f>IF(A68="","",VLOOKUP(LEFT(A68,1),club,2,FALSE))</f>
        <v>Enfield &amp; H</v>
      </c>
      <c r="E68" s="92">
        <v>16.7</v>
      </c>
      <c r="F68" s="37">
        <f>Decsheets!$U$5</f>
        <v>16.0</v>
      </c>
      <c r="G68" s="29"/>
      <c r="H68" s="29"/>
      <c r="I68" s="39"/>
      <c r="J68" s="35" t="str">
        <f>IF($A68="","",IF(LEFT($A68,1)=J$13,$F68,""))</f>
        <v/>
      </c>
      <c r="K68" s="35">
        <f>IF($A68="","",IF(LEFT($A68,1)=K$13,$F68,""))</f>
        <v>16.0</v>
      </c>
      <c r="L68" s="35" t="str">
        <f>IF($A68="","",IF(LEFT($A68,1)=L$13,$F68,""))</f>
        <v/>
      </c>
      <c r="M68" s="35" t="str">
        <f>IF($A68="","",IF(LEFT($A68,1)=M$13,$F68,""))</f>
        <v/>
      </c>
      <c r="N68" s="35" t="str">
        <f>IF($A68="","",IF(LEFT($A68,1)=N$13,$F68,""))</f>
        <v/>
      </c>
      <c r="O68" s="35" t="str">
        <f>IF($A68="","",IF(LEFT($A68,1)=O$13,$F68,""))</f>
        <v/>
      </c>
      <c r="P68" s="35" t="str">
        <f>IF($A68="","",IF(LEFT($A68,1)=P$13,$F68,""))</f>
        <v/>
      </c>
      <c r="Q68" s="35" t="str">
        <f>IF($A68="","",IF(LEFT($A68,1)=Q$13,$F68,""))</f>
        <v/>
      </c>
      <c r="R68" s="35"/>
      <c r="S68" s="29"/>
      <c r="T68" s="21" t="s">
        <v>274</v>
      </c>
      <c r="U68" s="21" t="s">
        <v>247</v>
      </c>
      <c r="V68" s="21" t="s">
        <v>368</v>
      </c>
      <c r="W68" s="21" t="s">
        <v>10</v>
      </c>
      <c r="X68" s="127" t="str">
        <f>IF(E$67=".","",E$67)</f>
        <v/>
      </c>
      <c r="Y68" s="111"/>
      <c r="Z68" s="29"/>
      <c r="AA68" s="29"/>
      <c r="AB68" s="29"/>
      <c r="AC68" s="11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</row>
    <row r="69" spans="1:54">
      <c r="A69" s="112"/>
      <c r="B69" s="62">
        <v>2.0</v>
      </c>
      <c r="C69" s="37" t="str">
        <f>IF(A69="","",VLOOKUP($A$67,IF(LEN(A69)=2,U17MB,U17MA),VLOOKUP(LEFT(A69,1),club,6,FALSE),FALSE))</f>
        <v/>
      </c>
      <c r="D69" s="37" t="str">
        <f>IF(A69="","",VLOOKUP(LEFT(A69,1),club,2,FALSE))</f>
        <v/>
      </c>
      <c r="E69" s="93"/>
      <c r="F69" s="37">
        <f>Decsheets!$U$6</f>
        <v>14.0</v>
      </c>
      <c r="G69" s="29"/>
      <c r="H69" s="29"/>
      <c r="I69" s="39"/>
      <c r="J69" s="35" t="str">
        <f>IF($A69="","",IF(LEFT($A69,1)=J$13,$F69,""))</f>
        <v/>
      </c>
      <c r="K69" s="35" t="str">
        <f>IF($A69="","",IF(LEFT($A69,1)=K$13,$F69,""))</f>
        <v/>
      </c>
      <c r="L69" s="35" t="str">
        <f>IF($A69="","",IF(LEFT($A69,1)=L$13,$F69,""))</f>
        <v/>
      </c>
      <c r="M69" s="35" t="str">
        <f>IF($A69="","",IF(LEFT($A69,1)=M$13,$F69,""))</f>
        <v/>
      </c>
      <c r="N69" s="35" t="str">
        <f>IF($A69="","",IF(LEFT($A69,1)=N$13,$F69,""))</f>
        <v/>
      </c>
      <c r="O69" s="35" t="str">
        <f>IF($A69="","",IF(LEFT($A69,1)=O$13,$F69,""))</f>
        <v/>
      </c>
      <c r="P69" s="35" t="str">
        <f>IF($A69="","",IF(LEFT($A69,1)=P$13,$F69,""))</f>
        <v/>
      </c>
      <c r="Q69" s="35" t="str">
        <f>IF($A69="","",IF(LEFT($A69,1)=Q$13,$F69,""))</f>
        <v/>
      </c>
      <c r="R69" s="35"/>
      <c r="S69" s="29"/>
      <c r="T69" s="21" t="s">
        <v>274</v>
      </c>
      <c r="U69" s="21" t="s">
        <v>247</v>
      </c>
      <c r="V69" s="21" t="s">
        <v>368</v>
      </c>
      <c r="W69" s="21" t="s">
        <v>10</v>
      </c>
      <c r="X69" s="127" t="str">
        <f>IF(E$67=".","",E$67)</f>
        <v/>
      </c>
      <c r="Y69" s="111"/>
      <c r="Z69" s="29"/>
      <c r="AA69" s="29"/>
      <c r="AB69" s="29"/>
      <c r="AC69" s="11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</row>
    <row r="70" spans="1:54">
      <c r="A70" s="112"/>
      <c r="B70" s="62">
        <v>3.0</v>
      </c>
      <c r="C70" s="37" t="str">
        <f>IF(A70="","",VLOOKUP($A$67,IF(LEN(A70)=2,U17MB,U17MA),VLOOKUP(LEFT(A70,1),club,6,FALSE),FALSE))</f>
        <v/>
      </c>
      <c r="D70" s="37" t="str">
        <f>IF(A70="","",VLOOKUP(LEFT(A70,1),club,2,FALSE))</f>
        <v/>
      </c>
      <c r="E70" s="93"/>
      <c r="F70" s="37">
        <f>Decsheets!$U$7</f>
        <v>12.0</v>
      </c>
      <c r="G70" s="29"/>
      <c r="H70" s="29"/>
      <c r="I70" s="39"/>
      <c r="J70" s="35" t="str">
        <f>IF($A70="","",IF(LEFT($A70,1)=J$13,$F70,""))</f>
        <v/>
      </c>
      <c r="K70" s="35" t="str">
        <f>IF($A70="","",IF(LEFT($A70,1)=K$13,$F70,""))</f>
        <v/>
      </c>
      <c r="L70" s="35" t="str">
        <f>IF($A70="","",IF(LEFT($A70,1)=L$13,$F70,""))</f>
        <v/>
      </c>
      <c r="M70" s="35" t="str">
        <f>IF($A70="","",IF(LEFT($A70,1)=M$13,$F70,""))</f>
        <v/>
      </c>
      <c r="N70" s="35" t="str">
        <f>IF($A70="","",IF(LEFT($A70,1)=N$13,$F70,""))</f>
        <v/>
      </c>
      <c r="O70" s="35" t="str">
        <f>IF($A70="","",IF(LEFT($A70,1)=O$13,$F70,""))</f>
        <v/>
      </c>
      <c r="P70" s="35" t="str">
        <f>IF($A70="","",IF(LEFT($A70,1)=P$13,$F70,""))</f>
        <v/>
      </c>
      <c r="Q70" s="35" t="str">
        <f>IF($A70="","",IF(LEFT($A70,1)=Q$13,$F70,""))</f>
        <v/>
      </c>
      <c r="R70" s="35"/>
      <c r="S70" s="29"/>
      <c r="T70" s="21" t="s">
        <v>274</v>
      </c>
      <c r="U70" s="21" t="s">
        <v>247</v>
      </c>
      <c r="V70" s="21" t="s">
        <v>368</v>
      </c>
      <c r="W70" s="21" t="s">
        <v>10</v>
      </c>
      <c r="X70" s="127" t="str">
        <f>IF(E$67=".","",E$67)</f>
        <v/>
      </c>
      <c r="Y70" s="111"/>
      <c r="Z70" s="29"/>
      <c r="AA70" s="29"/>
      <c r="AB70" s="29"/>
      <c r="AC70" s="11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</row>
    <row r="71" spans="1:54">
      <c r="A71" s="112"/>
      <c r="B71" s="62" t="s">
        <v>114</v>
      </c>
      <c r="C71" s="37" t="str">
        <f>IF(A71="","",VLOOKUP($A$67,IF(LEN(A71)=2,U17MB,U17MA),VLOOKUP(LEFT(A71,1),club,6,FALSE),FALSE))</f>
        <v/>
      </c>
      <c r="D71" s="37" t="str">
        <f>IF(A71="","",VLOOKUP(LEFT(A71,1),club,2,FALSE))</f>
        <v/>
      </c>
      <c r="E71" s="93"/>
      <c r="F71" s="37">
        <f>Decsheets!$U$8</f>
        <v>10.0</v>
      </c>
      <c r="G71" s="29"/>
      <c r="H71" s="29"/>
      <c r="I71" s="39"/>
      <c r="J71" s="35" t="str">
        <f>IF($A71="","",IF(LEFT($A71,1)=J$13,$F71,""))</f>
        <v/>
      </c>
      <c r="K71" s="35" t="str">
        <f>IF($A71="","",IF(LEFT($A71,1)=K$13,$F71,""))</f>
        <v/>
      </c>
      <c r="L71" s="35" t="str">
        <f>IF($A71="","",IF(LEFT($A71,1)=L$13,$F71,""))</f>
        <v/>
      </c>
      <c r="M71" s="35" t="str">
        <f>IF($A71="","",IF(LEFT($A71,1)=M$13,$F71,""))</f>
        <v/>
      </c>
      <c r="N71" s="35" t="str">
        <f>IF($A71="","",IF(LEFT($A71,1)=N$13,$F71,""))</f>
        <v/>
      </c>
      <c r="O71" s="35" t="str">
        <f>IF($A71="","",IF(LEFT($A71,1)=O$13,$F71,""))</f>
        <v/>
      </c>
      <c r="P71" s="35" t="str">
        <f>IF($A71="","",IF(LEFT($A71,1)=P$13,$F71,""))</f>
        <v/>
      </c>
      <c r="Q71" s="35" t="str">
        <f>IF($A71="","",IF(LEFT($A71,1)=Q$13,$F71,""))</f>
        <v/>
      </c>
      <c r="R71" s="35"/>
      <c r="S71" s="29"/>
      <c r="T71" s="21" t="s">
        <v>274</v>
      </c>
      <c r="U71" s="21" t="s">
        <v>247</v>
      </c>
      <c r="V71" s="21" t="s">
        <v>368</v>
      </c>
      <c r="W71" s="21" t="s">
        <v>10</v>
      </c>
      <c r="X71" s="127" t="str">
        <f>IF(E$67=".","",E$67)</f>
        <v/>
      </c>
      <c r="Y71" s="111"/>
      <c r="Z71" s="29"/>
      <c r="AA71" s="29"/>
      <c r="AB71" s="29"/>
      <c r="AC71" s="11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</row>
    <row r="72" spans="1:54">
      <c r="A72" s="112"/>
      <c r="B72" s="62" t="s">
        <v>115</v>
      </c>
      <c r="C72" s="37" t="str">
        <f>IF(A72="","",VLOOKUP($A$67,IF(LEN(A72)=2,U17MB,U17MA),VLOOKUP(LEFT(A72,1),club,6,FALSE),FALSE))</f>
        <v/>
      </c>
      <c r="D72" s="37" t="str">
        <f>IF(A72="","",VLOOKUP(LEFT(A72,1),club,2,FALSE))</f>
        <v/>
      </c>
      <c r="E72" s="93"/>
      <c r="F72" s="37">
        <f>Decsheets!$U$9</f>
        <v>8.0</v>
      </c>
      <c r="G72" s="29"/>
      <c r="H72" s="29"/>
      <c r="I72" s="39"/>
      <c r="J72" s="35" t="str">
        <f>IF($A72="","",IF(LEFT($A72,1)=J$13,$F72,""))</f>
        <v/>
      </c>
      <c r="K72" s="35" t="str">
        <f>IF($A72="","",IF(LEFT($A72,1)=K$13,$F72,""))</f>
        <v/>
      </c>
      <c r="L72" s="35" t="str">
        <f>IF($A72="","",IF(LEFT($A72,1)=L$13,$F72,""))</f>
        <v/>
      </c>
      <c r="M72" s="35" t="str">
        <f>IF($A72="","",IF(LEFT($A72,1)=M$13,$F72,""))</f>
        <v/>
      </c>
      <c r="N72" s="35" t="str">
        <f>IF($A72="","",IF(LEFT($A72,1)=N$13,$F72,""))</f>
        <v/>
      </c>
      <c r="O72" s="35" t="str">
        <f>IF($A72="","",IF(LEFT($A72,1)=O$13,$F72,""))</f>
        <v/>
      </c>
      <c r="P72" s="35" t="str">
        <f>IF($A72="","",IF(LEFT($A72,1)=P$13,$F72,""))</f>
        <v/>
      </c>
      <c r="Q72" s="35" t="str">
        <f>IF($A72="","",IF(LEFT($A72,1)=Q$13,$F72,""))</f>
        <v/>
      </c>
      <c r="R72" s="35"/>
      <c r="S72" s="29"/>
      <c r="T72" s="21" t="s">
        <v>274</v>
      </c>
      <c r="U72" s="21" t="s">
        <v>247</v>
      </c>
      <c r="V72" s="21" t="s">
        <v>368</v>
      </c>
      <c r="W72" s="21" t="s">
        <v>10</v>
      </c>
      <c r="X72" s="127" t="str">
        <f>IF(E$67=".","",E$67)</f>
        <v/>
      </c>
      <c r="Y72" s="111"/>
      <c r="Z72" s="29"/>
      <c r="AA72" s="29"/>
      <c r="AB72" s="29"/>
      <c r="AC72" s="11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</row>
    <row r="73" spans="1:54">
      <c r="A73" s="112"/>
      <c r="B73" s="62" t="s">
        <v>116</v>
      </c>
      <c r="C73" s="37" t="str">
        <f>IF(A73="","",VLOOKUP($A$67,IF(LEN(A73)=2,U17MB,U17MA),VLOOKUP(LEFT(A73,1),club,6,FALSE),FALSE))</f>
        <v/>
      </c>
      <c r="D73" s="37" t="str">
        <f>IF(A73="","",VLOOKUP(LEFT(A73,1),club,2,FALSE))</f>
        <v/>
      </c>
      <c r="E73" s="93"/>
      <c r="F73" s="37">
        <f>Decsheets!$U$10</f>
        <v>6.0</v>
      </c>
      <c r="G73" s="29"/>
      <c r="H73" s="29"/>
      <c r="I73" s="39"/>
      <c r="J73" s="35" t="str">
        <f>IF($A73="","",IF(LEFT($A73,1)=J$13,$F73,""))</f>
        <v/>
      </c>
      <c r="K73" s="35" t="str">
        <f>IF($A73="","",IF(LEFT($A73,1)=K$13,$F73,""))</f>
        <v/>
      </c>
      <c r="L73" s="35" t="str">
        <f>IF($A73="","",IF(LEFT($A73,1)=L$13,$F73,""))</f>
        <v/>
      </c>
      <c r="M73" s="35" t="str">
        <f>IF($A73="","",IF(LEFT($A73,1)=M$13,$F73,""))</f>
        <v/>
      </c>
      <c r="N73" s="35" t="str">
        <f>IF($A73="","",IF(LEFT($A73,1)=N$13,$F73,""))</f>
        <v/>
      </c>
      <c r="O73" s="35" t="str">
        <f>IF($A73="","",IF(LEFT($A73,1)=O$13,$F73,""))</f>
        <v/>
      </c>
      <c r="P73" s="35" t="str">
        <f>IF($A73="","",IF(LEFT($A73,1)=P$13,$F73,""))</f>
        <v/>
      </c>
      <c r="Q73" s="35" t="str">
        <f>IF($A73="","",IF(LEFT($A73,1)=Q$13,$F73,""))</f>
        <v/>
      </c>
      <c r="R73" s="35"/>
      <c r="S73" s="29"/>
      <c r="T73" s="21" t="s">
        <v>274</v>
      </c>
      <c r="U73" s="21" t="s">
        <v>247</v>
      </c>
      <c r="V73" s="21" t="s">
        <v>368</v>
      </c>
      <c r="W73" s="21" t="s">
        <v>10</v>
      </c>
      <c r="X73" s="127" t="str">
        <f>IF(E$67=".","",E$67)</f>
        <v/>
      </c>
      <c r="Y73" s="111"/>
      <c r="Z73" s="29"/>
      <c r="AA73" s="29"/>
      <c r="AB73" s="29"/>
      <c r="AC73" s="11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</row>
    <row r="74" spans="1:54">
      <c r="A74" s="112"/>
      <c r="B74" s="62" t="s">
        <v>117</v>
      </c>
      <c r="C74" s="37" t="str">
        <f>IF(A74="","",VLOOKUP($A$67,IF(LEN(A74)=2,U17MB,U17MA),VLOOKUP(LEFT(A74,1),club,6,FALSE),FALSE))</f>
        <v/>
      </c>
      <c r="D74" s="37" t="str">
        <f>IF(A74="","",VLOOKUP(LEFT(A74,1),club,2,FALSE))</f>
        <v/>
      </c>
      <c r="E74" s="93"/>
      <c r="F74" s="37">
        <f>Decsheets!$U$11</f>
        <v>4.0</v>
      </c>
      <c r="G74" s="29"/>
      <c r="H74" s="29"/>
      <c r="I74" s="39"/>
      <c r="J74" s="35" t="str">
        <f>IF($A74="","",IF(LEFT($A74,1)=J$13,$F74,""))</f>
        <v/>
      </c>
      <c r="K74" s="35" t="str">
        <f>IF($A74="","",IF(LEFT($A74,1)=K$13,$F74,""))</f>
        <v/>
      </c>
      <c r="L74" s="35" t="str">
        <f>IF($A74="","",IF(LEFT($A74,1)=L$13,$F74,""))</f>
        <v/>
      </c>
      <c r="M74" s="35" t="str">
        <f>IF($A74="","",IF(LEFT($A74,1)=M$13,$F74,""))</f>
        <v/>
      </c>
      <c r="N74" s="35" t="str">
        <f>IF($A74="","",IF(LEFT($A74,1)=N$13,$F74,""))</f>
        <v/>
      </c>
      <c r="O74" s="35" t="str">
        <f>IF($A74="","",IF(LEFT($A74,1)=O$13,$F74,""))</f>
        <v/>
      </c>
      <c r="P74" s="35" t="str">
        <f>IF($A74="","",IF(LEFT($A74,1)=P$13,$F74,""))</f>
        <v/>
      </c>
      <c r="Q74" s="35" t="str">
        <f>IF($A74="","",IF(LEFT($A74,1)=Q$13,$F74,""))</f>
        <v/>
      </c>
      <c r="R74" s="35"/>
      <c r="S74" s="29"/>
      <c r="T74" s="21" t="s">
        <v>274</v>
      </c>
      <c r="U74" s="21" t="s">
        <v>247</v>
      </c>
      <c r="V74" s="21" t="s">
        <v>368</v>
      </c>
      <c r="W74" s="21" t="s">
        <v>10</v>
      </c>
      <c r="X74" s="127" t="str">
        <f>IF(E$67=".","",E$67)</f>
        <v/>
      </c>
      <c r="Y74" s="111"/>
      <c r="Z74" s="29"/>
      <c r="AA74" s="29"/>
      <c r="AB74" s="29"/>
      <c r="AC74" s="11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</row>
    <row r="75" spans="1:54">
      <c r="A75" s="112"/>
      <c r="B75" s="62" t="s">
        <v>118</v>
      </c>
      <c r="C75" s="37" t="str">
        <f>IF(A75="","",VLOOKUP($A$67,IF(LEN(A75)=2,U17MB,U17MA),VLOOKUP(LEFT(A75,1),club,6,FALSE),FALSE))</f>
        <v/>
      </c>
      <c r="D75" s="37" t="str">
        <f>IF(A75="","",VLOOKUP(LEFT(A75,1),club,2,FALSE))</f>
        <v/>
      </c>
      <c r="E75" s="93"/>
      <c r="F75" s="37">
        <f>Decsheets!$U$12</f>
        <v>2.0</v>
      </c>
      <c r="G75" s="29"/>
      <c r="H75" s="29"/>
      <c r="I75" s="39"/>
      <c r="J75" s="35" t="str">
        <f>IF($A75="","",IF(LEFT($A75,1)=J$13,$F75,""))</f>
        <v/>
      </c>
      <c r="K75" s="35" t="str">
        <f>IF($A75="","",IF(LEFT($A75,1)=K$13,$F75,""))</f>
        <v/>
      </c>
      <c r="L75" s="35" t="str">
        <f>IF($A75="","",IF(LEFT($A75,1)=L$13,$F75,""))</f>
        <v/>
      </c>
      <c r="M75" s="35" t="str">
        <f>IF($A75="","",IF(LEFT($A75,1)=M$13,$F75,""))</f>
        <v/>
      </c>
      <c r="N75" s="35" t="str">
        <f>IF($A75="","",IF(LEFT($A75,1)=N$13,$F75,""))</f>
        <v/>
      </c>
      <c r="O75" s="35" t="str">
        <f>IF($A75="","",IF(LEFT($A75,1)=O$13,$F75,""))</f>
        <v/>
      </c>
      <c r="P75" s="35" t="str">
        <f>IF($A75="","",IF(LEFT($A75,1)=P$13,$F75,""))</f>
        <v/>
      </c>
      <c r="Q75" s="35" t="str">
        <f>IF($A75="","",IF(LEFT($A75,1)=Q$13,$F75,""))</f>
        <v/>
      </c>
      <c r="R75" s="35">
        <f>SUM(Decsheets!$U$5:$U$12)-(SUM(J68:Q75))</f>
        <v>56.0</v>
      </c>
      <c r="S75" s="29"/>
      <c r="T75" s="21" t="s">
        <v>274</v>
      </c>
      <c r="U75" s="21" t="s">
        <v>247</v>
      </c>
      <c r="V75" s="21" t="s">
        <v>368</v>
      </c>
      <c r="W75" s="21" t="s">
        <v>10</v>
      </c>
      <c r="X75" s="127" t="str">
        <f>IF(E$67=".","",E$67)</f>
        <v/>
      </c>
      <c r="Y75" s="111"/>
      <c r="Z75" s="29"/>
      <c r="AA75" s="29"/>
      <c r="AB75" s="29"/>
      <c r="AC75" s="11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</row>
    <row r="76" spans="1:54">
      <c r="A76" s="114" t="s">
        <v>365</v>
      </c>
      <c r="B76" s="61"/>
      <c r="C76" s="40" t="s">
        <v>369</v>
      </c>
      <c r="D76" s="28" t="s">
        <v>125</v>
      </c>
      <c r="E76" s="91" t="s">
        <v>145</v>
      </c>
      <c r="F76" s="39"/>
      <c r="G76" s="29"/>
      <c r="H76" s="29"/>
      <c r="I76" s="29"/>
      <c r="J76" s="35"/>
      <c r="K76" s="35"/>
      <c r="L76" s="35"/>
      <c r="M76" s="35"/>
      <c r="N76" s="35"/>
      <c r="O76" s="35"/>
      <c r="P76" s="35"/>
      <c r="Q76" s="35"/>
      <c r="R76" s="35"/>
      <c r="S76" s="29" t="s">
        <v>370</v>
      </c>
      <c r="Y76" s="111"/>
      <c r="Z76" s="29"/>
      <c r="AA76" s="29"/>
      <c r="AB76" s="29"/>
      <c r="AC76" s="11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</row>
    <row r="77" spans="1:54">
      <c r="A77" s="112"/>
      <c r="B77" s="62">
        <v>1.0</v>
      </c>
      <c r="C77" s="37" t="str">
        <f>IF(A77="","",VLOOKUP($A$76,IF(LEN(A77)=2,U17MB,U17MA),VLOOKUP(LEFT(A77,1),club,6,FALSE),FALSE))</f>
        <v/>
      </c>
      <c r="D77" s="37" t="str">
        <f>IF(A77="","",VLOOKUP(LEFT(A77,1),club,2,FALSE))</f>
        <v/>
      </c>
      <c r="E77" s="93"/>
      <c r="F77" s="37">
        <f>Decsheets!$V$5</f>
        <v>8.0</v>
      </c>
      <c r="G77" s="29"/>
      <c r="H77" s="29"/>
      <c r="I77" s="39"/>
      <c r="J77" s="35" t="str">
        <f>IF($A77="","",IF(LEFT($A77,1)=J$13,$F77,""))</f>
        <v/>
      </c>
      <c r="K77" s="35" t="str">
        <f>IF($A77="","",IF(LEFT($A77,1)=K$13,$F77,""))</f>
        <v/>
      </c>
      <c r="L77" s="35" t="str">
        <f>IF($A77="","",IF(LEFT($A77,1)=L$13,$F77,""))</f>
        <v/>
      </c>
      <c r="M77" s="35" t="str">
        <f>IF($A77="","",IF(LEFT($A77,1)=M$13,$F77,""))</f>
        <v/>
      </c>
      <c r="N77" s="35" t="str">
        <f>IF($A77="","",IF(LEFT($A77,1)=N$13,$F77,""))</f>
        <v/>
      </c>
      <c r="O77" s="35" t="str">
        <f>IF($A77="","",IF(LEFT($A77,1)=O$13,$F77,""))</f>
        <v/>
      </c>
      <c r="P77" s="35" t="str">
        <f>IF($A77="","",IF(LEFT($A77,1)=P$13,$F77,""))</f>
        <v/>
      </c>
      <c r="Q77" s="35" t="str">
        <f>IF($A77="","",IF(LEFT($A77,1)=Q$13,$F77,""))</f>
        <v/>
      </c>
      <c r="R77" s="35"/>
      <c r="S77" s="29"/>
      <c r="T77" s="21" t="s">
        <v>274</v>
      </c>
      <c r="U77" s="21" t="s">
        <v>247</v>
      </c>
      <c r="V77" s="21" t="s">
        <v>368</v>
      </c>
      <c r="W77" s="21" t="s">
        <v>15</v>
      </c>
      <c r="X77" s="127" t="str">
        <f>IF(E$76=".","",E$76)</f>
        <v/>
      </c>
      <c r="Y77" s="111"/>
      <c r="Z77" s="29"/>
      <c r="AA77" s="29"/>
      <c r="AB77" s="29"/>
      <c r="AC77" s="11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</row>
    <row r="78" spans="1:54">
      <c r="A78" s="112"/>
      <c r="B78" s="62">
        <v>2.0</v>
      </c>
      <c r="C78" s="37" t="str">
        <f>IF(A78="","",VLOOKUP($A$76,IF(LEN(A78)=2,U17MB,U17MA),VLOOKUP(LEFT(A78,1),club,6,FALSE),FALSE))</f>
        <v/>
      </c>
      <c r="D78" s="37" t="str">
        <f>IF(A78="","",VLOOKUP(LEFT(A78,1),club,2,FALSE))</f>
        <v/>
      </c>
      <c r="E78" s="93"/>
      <c r="F78" s="37">
        <f>Decsheets!$V$6</f>
        <v>7.0</v>
      </c>
      <c r="G78" s="29"/>
      <c r="H78" s="29"/>
      <c r="I78" s="39"/>
      <c r="J78" s="35" t="str">
        <f>IF($A78="","",IF(LEFT($A78,1)=J$13,$F78,""))</f>
        <v/>
      </c>
      <c r="K78" s="35" t="str">
        <f>IF($A78="","",IF(LEFT($A78,1)=K$13,$F78,""))</f>
        <v/>
      </c>
      <c r="L78" s="35" t="str">
        <f>IF($A78="","",IF(LEFT($A78,1)=L$13,$F78,""))</f>
        <v/>
      </c>
      <c r="M78" s="35" t="str">
        <f>IF($A78="","",IF(LEFT($A78,1)=M$13,$F78,""))</f>
        <v/>
      </c>
      <c r="N78" s="35" t="str">
        <f>IF($A78="","",IF(LEFT($A78,1)=N$13,$F78,""))</f>
        <v/>
      </c>
      <c r="O78" s="35" t="str">
        <f>IF($A78="","",IF(LEFT($A78,1)=O$13,$F78,""))</f>
        <v/>
      </c>
      <c r="P78" s="35" t="str">
        <f>IF($A78="","",IF(LEFT($A78,1)=P$13,$F78,""))</f>
        <v/>
      </c>
      <c r="Q78" s="35" t="str">
        <f>IF($A78="","",IF(LEFT($A78,1)=Q$13,$F78,""))</f>
        <v/>
      </c>
      <c r="R78" s="35"/>
      <c r="S78" s="29"/>
      <c r="T78" s="21" t="s">
        <v>274</v>
      </c>
      <c r="U78" s="21" t="s">
        <v>247</v>
      </c>
      <c r="V78" s="21" t="s">
        <v>368</v>
      </c>
      <c r="W78" s="21" t="s">
        <v>15</v>
      </c>
      <c r="X78" s="127" t="str">
        <f>IF(E$76=".","",E$76)</f>
        <v/>
      </c>
      <c r="Y78" s="111"/>
      <c r="Z78" s="29"/>
      <c r="AA78" s="29"/>
      <c r="AB78" s="29"/>
      <c r="AC78" s="11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</row>
    <row r="79" spans="1:54">
      <c r="A79" s="112"/>
      <c r="B79" s="62">
        <v>3.0</v>
      </c>
      <c r="C79" s="37" t="str">
        <f>IF(A79="","",VLOOKUP($A$76,IF(LEN(A79)=2,U17MB,U17MA),VLOOKUP(LEFT(A79,1),club,6,FALSE),FALSE))</f>
        <v/>
      </c>
      <c r="D79" s="37" t="str">
        <f>IF(A79="","",VLOOKUP(LEFT(A79,1),club,2,FALSE))</f>
        <v/>
      </c>
      <c r="E79" s="93"/>
      <c r="F79" s="37">
        <f>Decsheets!$V$7</f>
        <v>6.0</v>
      </c>
      <c r="G79" s="29"/>
      <c r="H79" s="29"/>
      <c r="I79" s="39"/>
      <c r="J79" s="35" t="str">
        <f>IF($A79="","",IF(LEFT($A79,1)=J$13,$F79,""))</f>
        <v/>
      </c>
      <c r="K79" s="35" t="str">
        <f>IF($A79="","",IF(LEFT($A79,1)=K$13,$F79,""))</f>
        <v/>
      </c>
      <c r="L79" s="35" t="str">
        <f>IF($A79="","",IF(LEFT($A79,1)=L$13,$F79,""))</f>
        <v/>
      </c>
      <c r="M79" s="35" t="str">
        <f>IF($A79="","",IF(LEFT($A79,1)=M$13,$F79,""))</f>
        <v/>
      </c>
      <c r="N79" s="35" t="str">
        <f>IF($A79="","",IF(LEFT($A79,1)=N$13,$F79,""))</f>
        <v/>
      </c>
      <c r="O79" s="35" t="str">
        <f>IF($A79="","",IF(LEFT($A79,1)=O$13,$F79,""))</f>
        <v/>
      </c>
      <c r="P79" s="35" t="str">
        <f>IF($A79="","",IF(LEFT($A79,1)=P$13,$F79,""))</f>
        <v/>
      </c>
      <c r="Q79" s="35" t="str">
        <f>IF($A79="","",IF(LEFT($A79,1)=Q$13,$F79,""))</f>
        <v/>
      </c>
      <c r="R79" s="35"/>
      <c r="S79" s="29"/>
      <c r="T79" s="21" t="s">
        <v>274</v>
      </c>
      <c r="U79" s="21" t="s">
        <v>247</v>
      </c>
      <c r="V79" s="21" t="s">
        <v>368</v>
      </c>
      <c r="W79" s="21" t="s">
        <v>15</v>
      </c>
      <c r="X79" s="127" t="str">
        <f>IF(E$76=".","",E$76)</f>
        <v/>
      </c>
      <c r="Y79" s="111"/>
      <c r="Z79" s="29"/>
      <c r="AA79" s="29"/>
      <c r="AB79" s="29"/>
      <c r="AC79" s="11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</row>
    <row r="80" spans="1:54">
      <c r="A80" s="112"/>
      <c r="B80" s="62" t="s">
        <v>114</v>
      </c>
      <c r="C80" s="37" t="str">
        <f>IF(A80="","",VLOOKUP($A$76,IF(LEN(A80)=2,U17MB,U17MA),VLOOKUP(LEFT(A80,1),club,6,FALSE),FALSE))</f>
        <v/>
      </c>
      <c r="D80" s="37" t="str">
        <f>IF(A80="","",VLOOKUP(LEFT(A80,1),club,2,FALSE))</f>
        <v/>
      </c>
      <c r="E80" s="93"/>
      <c r="F80" s="37">
        <f>Decsheets!$V$8</f>
        <v>5.0</v>
      </c>
      <c r="G80" s="29"/>
      <c r="H80" s="29"/>
      <c r="I80" s="39"/>
      <c r="J80" s="35" t="str">
        <f>IF($A80="","",IF(LEFT($A80,1)=J$13,$F80,""))</f>
        <v/>
      </c>
      <c r="K80" s="35" t="str">
        <f>IF($A80="","",IF(LEFT($A80,1)=K$13,$F80,""))</f>
        <v/>
      </c>
      <c r="L80" s="35" t="str">
        <f>IF($A80="","",IF(LEFT($A80,1)=L$13,$F80,""))</f>
        <v/>
      </c>
      <c r="M80" s="35" t="str">
        <f>IF($A80="","",IF(LEFT($A80,1)=M$13,$F80,""))</f>
        <v/>
      </c>
      <c r="N80" s="35" t="str">
        <f>IF($A80="","",IF(LEFT($A80,1)=N$13,$F80,""))</f>
        <v/>
      </c>
      <c r="O80" s="35" t="str">
        <f>IF($A80="","",IF(LEFT($A80,1)=O$13,$F80,""))</f>
        <v/>
      </c>
      <c r="P80" s="35" t="str">
        <f>IF($A80="","",IF(LEFT($A80,1)=P$13,$F80,""))</f>
        <v/>
      </c>
      <c r="Q80" s="35" t="str">
        <f>IF($A80="","",IF(LEFT($A80,1)=Q$13,$F80,""))</f>
        <v/>
      </c>
      <c r="R80" s="35"/>
      <c r="S80" s="29"/>
      <c r="T80" s="21" t="s">
        <v>274</v>
      </c>
      <c r="U80" s="21" t="s">
        <v>247</v>
      </c>
      <c r="V80" s="21" t="s">
        <v>368</v>
      </c>
      <c r="W80" s="21" t="s">
        <v>15</v>
      </c>
      <c r="X80" s="127" t="str">
        <f>IF(E$76=".","",E$76)</f>
        <v/>
      </c>
      <c r="Y80" s="111"/>
      <c r="Z80" s="29"/>
      <c r="AA80" s="29"/>
      <c r="AB80" s="29"/>
      <c r="AC80" s="11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</row>
    <row r="81" spans="1:54">
      <c r="A81" s="112"/>
      <c r="B81" s="62" t="s">
        <v>115</v>
      </c>
      <c r="C81" s="37" t="str">
        <f>IF(A81="","",VLOOKUP($A$76,IF(LEN(A81)=2,U17MB,U17MA),VLOOKUP(LEFT(A81,1),club,6,FALSE),FALSE))</f>
        <v/>
      </c>
      <c r="D81" s="37" t="str">
        <f>IF(A81="","",VLOOKUP(LEFT(A81,1),club,2,FALSE))</f>
        <v/>
      </c>
      <c r="E81" s="93"/>
      <c r="F81" s="37">
        <f>Decsheets!$V$9</f>
        <v>4.0</v>
      </c>
      <c r="G81" s="29"/>
      <c r="H81" s="29"/>
      <c r="I81" s="39"/>
      <c r="J81" s="35" t="str">
        <f>IF($A81="","",IF(LEFT($A81,1)=J$13,$F81,""))</f>
        <v/>
      </c>
      <c r="K81" s="35" t="str">
        <f>IF($A81="","",IF(LEFT($A81,1)=K$13,$F81,""))</f>
        <v/>
      </c>
      <c r="L81" s="35" t="str">
        <f>IF($A81="","",IF(LEFT($A81,1)=L$13,$F81,""))</f>
        <v/>
      </c>
      <c r="M81" s="35" t="str">
        <f>IF($A81="","",IF(LEFT($A81,1)=M$13,$F81,""))</f>
        <v/>
      </c>
      <c r="N81" s="35" t="str">
        <f>IF($A81="","",IF(LEFT($A81,1)=N$13,$F81,""))</f>
        <v/>
      </c>
      <c r="O81" s="35" t="str">
        <f>IF($A81="","",IF(LEFT($A81,1)=O$13,$F81,""))</f>
        <v/>
      </c>
      <c r="P81" s="35" t="str">
        <f>IF($A81="","",IF(LEFT($A81,1)=P$13,$F81,""))</f>
        <v/>
      </c>
      <c r="Q81" s="35" t="str">
        <f>IF($A81="","",IF(LEFT($A81,1)=Q$13,$F81,""))</f>
        <v/>
      </c>
      <c r="R81" s="35"/>
      <c r="S81" s="29"/>
      <c r="T81" s="21" t="s">
        <v>274</v>
      </c>
      <c r="U81" s="21" t="s">
        <v>247</v>
      </c>
      <c r="V81" s="21" t="s">
        <v>368</v>
      </c>
      <c r="W81" s="21" t="s">
        <v>15</v>
      </c>
      <c r="X81" s="127" t="str">
        <f>IF(E$76=".","",E$76)</f>
        <v/>
      </c>
      <c r="Y81" s="111"/>
      <c r="Z81" s="29"/>
      <c r="AA81" s="29"/>
      <c r="AB81" s="29"/>
      <c r="AC81" s="11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</row>
    <row r="82" spans="1:54">
      <c r="A82" s="112"/>
      <c r="B82" s="62" t="s">
        <v>116</v>
      </c>
      <c r="C82" s="37" t="str">
        <f>IF(A82="","",VLOOKUP($A$76,IF(LEN(A82)=2,U17MB,U17MA),VLOOKUP(LEFT(A82,1),club,6,FALSE),FALSE))</f>
        <v/>
      </c>
      <c r="D82" s="37" t="str">
        <f>IF(A82="","",VLOOKUP(LEFT(A82,1),club,2,FALSE))</f>
        <v/>
      </c>
      <c r="E82" s="93"/>
      <c r="F82" s="37">
        <f>Decsheets!$V$10</f>
        <v>3.0</v>
      </c>
      <c r="G82" s="29"/>
      <c r="H82" s="29"/>
      <c r="I82" s="39"/>
      <c r="J82" s="35" t="str">
        <f>IF($A82="","",IF(LEFT($A82,1)=J$13,$F82,""))</f>
        <v/>
      </c>
      <c r="K82" s="35" t="str">
        <f>IF($A82="","",IF(LEFT($A82,1)=K$13,$F82,""))</f>
        <v/>
      </c>
      <c r="L82" s="35" t="str">
        <f>IF($A82="","",IF(LEFT($A82,1)=L$13,$F82,""))</f>
        <v/>
      </c>
      <c r="M82" s="35" t="str">
        <f>IF($A82="","",IF(LEFT($A82,1)=M$13,$F82,""))</f>
        <v/>
      </c>
      <c r="N82" s="35" t="str">
        <f>IF($A82="","",IF(LEFT($A82,1)=N$13,$F82,""))</f>
        <v/>
      </c>
      <c r="O82" s="35" t="str">
        <f>IF($A82="","",IF(LEFT($A82,1)=O$13,$F82,""))</f>
        <v/>
      </c>
      <c r="P82" s="35" t="str">
        <f>IF($A82="","",IF(LEFT($A82,1)=P$13,$F82,""))</f>
        <v/>
      </c>
      <c r="Q82" s="35" t="str">
        <f>IF($A82="","",IF(LEFT($A82,1)=Q$13,$F82,""))</f>
        <v/>
      </c>
      <c r="R82" s="35"/>
      <c r="S82" s="29"/>
      <c r="T82" s="21" t="s">
        <v>274</v>
      </c>
      <c r="U82" s="21" t="s">
        <v>247</v>
      </c>
      <c r="V82" s="21" t="s">
        <v>368</v>
      </c>
      <c r="W82" s="21" t="s">
        <v>15</v>
      </c>
      <c r="X82" s="127" t="str">
        <f>IF(E$76=".","",E$76)</f>
        <v/>
      </c>
      <c r="Y82" s="111"/>
      <c r="Z82" s="29"/>
      <c r="AA82" s="29"/>
      <c r="AB82" s="29"/>
      <c r="AC82" s="11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</row>
    <row r="83" spans="1:54">
      <c r="A83" s="112"/>
      <c r="B83" s="62" t="s">
        <v>117</v>
      </c>
      <c r="C83" s="37" t="str">
        <f>IF(A83="","",VLOOKUP($A$76,IF(LEN(A83)=2,U17MB,U17MA),VLOOKUP(LEFT(A83,1),club,6,FALSE),FALSE))</f>
        <v/>
      </c>
      <c r="D83" s="37" t="str">
        <f>IF(A83="","",VLOOKUP(LEFT(A83,1),club,2,FALSE))</f>
        <v/>
      </c>
      <c r="E83" s="93"/>
      <c r="F83" s="37">
        <f>Decsheets!$V$11</f>
        <v>2.0</v>
      </c>
      <c r="G83" s="29"/>
      <c r="H83" s="29"/>
      <c r="I83" s="39"/>
      <c r="J83" s="35" t="str">
        <f>IF($A83="","",IF(LEFT($A83,1)=J$13,$F83,""))</f>
        <v/>
      </c>
      <c r="K83" s="35" t="str">
        <f>IF($A83="","",IF(LEFT($A83,1)=K$13,$F83,""))</f>
        <v/>
      </c>
      <c r="L83" s="35" t="str">
        <f>IF($A83="","",IF(LEFT($A83,1)=L$13,$F83,""))</f>
        <v/>
      </c>
      <c r="M83" s="35" t="str">
        <f>IF($A83="","",IF(LEFT($A83,1)=M$13,$F83,""))</f>
        <v/>
      </c>
      <c r="N83" s="35" t="str">
        <f>IF($A83="","",IF(LEFT($A83,1)=N$13,$F83,""))</f>
        <v/>
      </c>
      <c r="O83" s="35" t="str">
        <f>IF($A83="","",IF(LEFT($A83,1)=O$13,$F83,""))</f>
        <v/>
      </c>
      <c r="P83" s="35" t="str">
        <f>IF($A83="","",IF(LEFT($A83,1)=P$13,$F83,""))</f>
        <v/>
      </c>
      <c r="Q83" s="35" t="str">
        <f>IF($A83="","",IF(LEFT($A83,1)=Q$13,$F83,""))</f>
        <v/>
      </c>
      <c r="R83" s="35"/>
      <c r="S83" s="29"/>
      <c r="T83" s="21" t="s">
        <v>274</v>
      </c>
      <c r="U83" s="21" t="s">
        <v>247</v>
      </c>
      <c r="V83" s="21" t="s">
        <v>368</v>
      </c>
      <c r="W83" s="21" t="s">
        <v>15</v>
      </c>
      <c r="X83" s="127" t="str">
        <f>IF(E$76=".","",E$76)</f>
        <v/>
      </c>
      <c r="Y83" s="111"/>
      <c r="Z83" s="29"/>
      <c r="AA83" s="29"/>
      <c r="AB83" s="29"/>
      <c r="AC83" s="11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</row>
    <row r="84" spans="1:54">
      <c r="A84" s="112"/>
      <c r="B84" s="62" t="s">
        <v>118</v>
      </c>
      <c r="C84" s="37" t="str">
        <f>IF(A84="","",VLOOKUP($A$76,IF(LEN(A84)=2,U17MB,U17MA),VLOOKUP(LEFT(A84,1),club,6,FALSE),FALSE))</f>
        <v/>
      </c>
      <c r="D84" s="37" t="str">
        <f>IF(A84="","",VLOOKUP(LEFT(A84,1),club,2,FALSE))</f>
        <v/>
      </c>
      <c r="E84" s="93"/>
      <c r="F84" s="37">
        <f>Decsheets!$V$12</f>
        <v>1.0</v>
      </c>
      <c r="G84" s="29"/>
      <c r="H84" s="29"/>
      <c r="I84" s="39"/>
      <c r="J84" s="35" t="str">
        <f>IF($A84="","",IF(LEFT($A84,1)=J$13,$F84,""))</f>
        <v/>
      </c>
      <c r="K84" s="35" t="str">
        <f>IF($A84="","",IF(LEFT($A84,1)=K$13,$F84,""))</f>
        <v/>
      </c>
      <c r="L84" s="35" t="str">
        <f>IF($A84="","",IF(LEFT($A84,1)=L$13,$F84,""))</f>
        <v/>
      </c>
      <c r="M84" s="35" t="str">
        <f>IF($A84="","",IF(LEFT($A84,1)=M$13,$F84,""))</f>
        <v/>
      </c>
      <c r="N84" s="35" t="str">
        <f>IF($A84="","",IF(LEFT($A84,1)=N$13,$F84,""))</f>
        <v/>
      </c>
      <c r="O84" s="35" t="str">
        <f>IF($A84="","",IF(LEFT($A84,1)=O$13,$F84,""))</f>
        <v/>
      </c>
      <c r="P84" s="35" t="str">
        <f>IF($A84="","",IF(LEFT($A84,1)=P$13,$F84,""))</f>
        <v/>
      </c>
      <c r="Q84" s="35" t="str">
        <f>IF($A84="","",IF(LEFT($A84,1)=Q$13,$F84,""))</f>
        <v/>
      </c>
      <c r="R84" s="35">
        <f>SUM(Decsheets!$V$5:$V$12)-(SUM(J77:Q84))</f>
        <v>36.0</v>
      </c>
      <c r="S84" s="29"/>
      <c r="T84" s="21" t="s">
        <v>274</v>
      </c>
      <c r="U84" s="21" t="s">
        <v>247</v>
      </c>
      <c r="V84" s="21" t="s">
        <v>368</v>
      </c>
      <c r="W84" s="21" t="s">
        <v>15</v>
      </c>
      <c r="X84" s="127" t="str">
        <f>IF(E$76=".","",E$76)</f>
        <v/>
      </c>
      <c r="Y84" s="111"/>
      <c r="Z84" s="29"/>
      <c r="AA84" s="29"/>
      <c r="AB84" s="29"/>
      <c r="AC84" s="11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</row>
    <row r="85" spans="1:54">
      <c r="A85" s="114" t="s">
        <v>226</v>
      </c>
      <c r="B85" s="61"/>
      <c r="C85" s="40" t="s">
        <v>371</v>
      </c>
      <c r="D85" s="39"/>
      <c r="E85" s="115"/>
      <c r="F85" s="39"/>
      <c r="G85" s="29"/>
      <c r="H85" s="29"/>
      <c r="I85" s="29"/>
      <c r="J85" s="35"/>
      <c r="K85" s="35"/>
      <c r="L85" s="35"/>
      <c r="M85" s="35"/>
      <c r="N85" s="35"/>
      <c r="O85" s="35"/>
      <c r="P85" s="35"/>
      <c r="Q85" s="35"/>
      <c r="R85" s="35"/>
      <c r="S85" s="29" t="s">
        <v>228</v>
      </c>
      <c r="T85" s="21"/>
      <c r="U85" s="21"/>
      <c r="V85" s="21"/>
      <c r="W85" s="21"/>
      <c r="X85" s="21"/>
      <c r="Y85" s="111"/>
      <c r="Z85" s="29"/>
      <c r="AA85" s="29"/>
      <c r="AB85" s="29"/>
      <c r="AC85" s="11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</row>
    <row r="86" spans="1:54">
      <c r="A86" s="112"/>
      <c r="B86" s="62">
        <v>1.0</v>
      </c>
      <c r="C86" s="37" t="str">
        <f>IF(A86="","",VLOOKUP($A$85,IF(LEN(A86)=2,U17MB,U17MA),VLOOKUP(LEFT(A86,1),club,6,FALSE),FALSE))</f>
        <v/>
      </c>
      <c r="D86" s="37" t="str">
        <f>IF(A86="","",VLOOKUP(LEFT(A86,1),club,2,FALSE))</f>
        <v/>
      </c>
      <c r="E86" s="93" t="s">
        <v>145</v>
      </c>
      <c r="F86" s="37">
        <f>Decsheets!$U$5</f>
        <v>16.0</v>
      </c>
      <c r="G86" s="29"/>
      <c r="H86" s="29"/>
      <c r="I86" s="39"/>
      <c r="J86" s="35" t="str">
        <f>IF($A86="","",IF(LEFT($A86,1)=J$13,$F86,""))</f>
        <v/>
      </c>
      <c r="K86" s="35" t="str">
        <f>IF($A86="","",IF(LEFT($A86,1)=K$13,$F86,""))</f>
        <v/>
      </c>
      <c r="L86" s="35" t="str">
        <f>IF($A86="","",IF(LEFT($A86,1)=L$13,$F86,""))</f>
        <v/>
      </c>
      <c r="M86" s="35" t="str">
        <f>IF($A86="","",IF(LEFT($A86,1)=M$13,$F86,""))</f>
        <v/>
      </c>
      <c r="N86" s="35" t="str">
        <f>IF($A86="","",IF(LEFT($A86,1)=N$13,$F86,""))</f>
        <v/>
      </c>
      <c r="O86" s="35" t="str">
        <f>IF($A86="","",IF(LEFT($A86,1)=O$13,$F86,""))</f>
        <v/>
      </c>
      <c r="P86" s="35" t="str">
        <f>IF($A86="","",IF(LEFT($A86,1)=P$13,$F86,""))</f>
        <v/>
      </c>
      <c r="Q86" s="35" t="str">
        <f>IF($A86="","",IF(LEFT($A86,1)=Q$13,$F86,""))</f>
        <v/>
      </c>
      <c r="R86" s="35"/>
      <c r="S86" s="29"/>
      <c r="T86" s="21" t="s">
        <v>274</v>
      </c>
      <c r="U86" s="21" t="s">
        <v>247</v>
      </c>
      <c r="V86" s="21" t="s">
        <v>226</v>
      </c>
      <c r="W86" s="21" t="s">
        <v>10</v>
      </c>
      <c r="X86" s="127"/>
      <c r="Y86" s="111"/>
      <c r="Z86" s="29"/>
      <c r="AA86" s="29"/>
      <c r="AB86" s="29"/>
      <c r="AC86" s="11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</row>
    <row r="87" spans="1:54">
      <c r="A87" s="112"/>
      <c r="B87" s="62">
        <v>2.0</v>
      </c>
      <c r="C87" s="37" t="str">
        <f>IF(A87="","",VLOOKUP($A$85,IF(LEN(A87)=2,U17MB,U17MA),VLOOKUP(LEFT(A87,1),club,6,FALSE),FALSE))</f>
        <v/>
      </c>
      <c r="D87" s="37" t="str">
        <f>IF(A87="","",VLOOKUP(LEFT(A87,1),club,2,FALSE))</f>
        <v/>
      </c>
      <c r="E87" s="93"/>
      <c r="F87" s="37">
        <f>Decsheets!$U$6</f>
        <v>14.0</v>
      </c>
      <c r="G87" s="29"/>
      <c r="H87" s="29"/>
      <c r="I87" s="125" t="s">
        <v>20</v>
      </c>
      <c r="J87" s="35" t="str">
        <f>IF($A87="","",IF(LEFT($A87,1)=J$13,$F87,""))</f>
        <v/>
      </c>
      <c r="K87" s="35" t="str">
        <f>IF($A87="","",IF(LEFT($A87,1)=K$13,$F87,""))</f>
        <v/>
      </c>
      <c r="L87" s="35" t="str">
        <f>IF($A87="","",IF(LEFT($A87,1)=L$13,$F87,""))</f>
        <v/>
      </c>
      <c r="M87" s="35" t="str">
        <f>IF($A87="","",IF(LEFT($A87,1)=M$13,$F87,""))</f>
        <v/>
      </c>
      <c r="N87" s="35" t="str">
        <f>IF($A87="","",IF(LEFT($A87,1)=N$13,$F87,""))</f>
        <v/>
      </c>
      <c r="O87" s="35" t="str">
        <f>IF($A87="","",IF(LEFT($A87,1)=O$13,$F87,""))</f>
        <v/>
      </c>
      <c r="P87" s="35" t="str">
        <f>IF($A87="","",IF(LEFT($A87,1)=P$13,$F87,""))</f>
        <v/>
      </c>
      <c r="Q87" s="35" t="str">
        <f>IF($A87="","",IF(LEFT($A87,1)=Q$13,$F87,""))</f>
        <v/>
      </c>
      <c r="R87" s="35"/>
      <c r="S87" s="29"/>
      <c r="T87" s="21" t="s">
        <v>274</v>
      </c>
      <c r="U87" s="21" t="s">
        <v>247</v>
      </c>
      <c r="V87" s="21" t="s">
        <v>226</v>
      </c>
      <c r="W87" s="21" t="s">
        <v>10</v>
      </c>
      <c r="X87" s="127"/>
      <c r="Y87" s="111"/>
      <c r="Z87" s="29"/>
      <c r="AA87" s="29"/>
      <c r="AB87" s="29"/>
      <c r="AC87" s="11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</row>
    <row r="88" spans="1:54">
      <c r="A88" s="112"/>
      <c r="B88" s="62">
        <v>3.0</v>
      </c>
      <c r="C88" s="37" t="str">
        <f>IF(A88="","",VLOOKUP($A$85,IF(LEN(A88)=2,U17MB,U17MA),VLOOKUP(LEFT(A88,1),club,6,FALSE),FALSE))</f>
        <v/>
      </c>
      <c r="D88" s="37" t="str">
        <f>IF(A88="","",VLOOKUP(LEFT(A88,1),club,2,FALSE))</f>
        <v/>
      </c>
      <c r="E88" s="93"/>
      <c r="F88" s="37">
        <f>Decsheets!$U$7</f>
        <v>12.0</v>
      </c>
      <c r="G88" s="29"/>
      <c r="H88" s="29"/>
      <c r="I88" s="125" t="s">
        <v>10</v>
      </c>
      <c r="J88" s="35" t="str">
        <f>IF($A88="","",IF(LEFT($A88,1)=J$13,$F88,""))</f>
        <v/>
      </c>
      <c r="K88" s="35" t="str">
        <f>IF($A88="","",IF(LEFT($A88,1)=K$13,$F88,""))</f>
        <v/>
      </c>
      <c r="L88" s="35" t="str">
        <f>IF($A88="","",IF(LEFT($A88,1)=L$13,$F88,""))</f>
        <v/>
      </c>
      <c r="M88" s="35" t="str">
        <f>IF($A88="","",IF(LEFT($A88,1)=M$13,$F88,""))</f>
        <v/>
      </c>
      <c r="N88" s="35" t="str">
        <f>IF($A88="","",IF(LEFT($A88,1)=N$13,$F88,""))</f>
        <v/>
      </c>
      <c r="O88" s="35" t="str">
        <f>IF($A88="","",IF(LEFT($A88,1)=O$13,$F88,""))</f>
        <v/>
      </c>
      <c r="P88" s="35" t="str">
        <f>IF($A88="","",IF(LEFT($A88,1)=P$13,$F88,""))</f>
        <v/>
      </c>
      <c r="Q88" s="35" t="str">
        <f>IF($A88="","",IF(LEFT($A88,1)=Q$13,$F88,""))</f>
        <v/>
      </c>
      <c r="R88" s="35"/>
      <c r="S88" s="29"/>
      <c r="T88" s="21" t="s">
        <v>274</v>
      </c>
      <c r="U88" s="21" t="s">
        <v>247</v>
      </c>
      <c r="V88" s="21" t="s">
        <v>226</v>
      </c>
      <c r="W88" s="21" t="s">
        <v>10</v>
      </c>
      <c r="X88" s="127"/>
      <c r="Y88" s="111"/>
      <c r="Z88" s="29"/>
      <c r="AA88" s="29"/>
      <c r="AB88" s="29"/>
      <c r="AC88" s="11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</row>
    <row r="89" spans="1:54">
      <c r="A89" s="112"/>
      <c r="B89" s="62" t="s">
        <v>114</v>
      </c>
      <c r="C89" s="37" t="str">
        <f>IF(A89="","",VLOOKUP($A$85,IF(LEN(A89)=2,U17MB,U17MA),VLOOKUP(LEFT(A89,1),club,6,FALSE),FALSE))</f>
        <v/>
      </c>
      <c r="D89" s="37" t="str">
        <f>IF(A89="","",VLOOKUP(LEFT(A89,1),club,2,FALSE))</f>
        <v/>
      </c>
      <c r="E89" s="93"/>
      <c r="F89" s="37">
        <f>Decsheets!$U$8</f>
        <v>10.0</v>
      </c>
      <c r="G89" s="29"/>
      <c r="H89" s="29"/>
      <c r="I89" s="125" t="s">
        <v>229</v>
      </c>
      <c r="J89" s="35" t="str">
        <f>IF($A89="","",IF(LEFT($A89,1)=J$13,$F89,""))</f>
        <v/>
      </c>
      <c r="K89" s="35" t="str">
        <f>IF($A89="","",IF(LEFT($A89,1)=K$13,$F89,""))</f>
        <v/>
      </c>
      <c r="L89" s="35" t="str">
        <f>IF($A89="","",IF(LEFT($A89,1)=L$13,$F89,""))</f>
        <v/>
      </c>
      <c r="M89" s="35" t="str">
        <f>IF($A89="","",IF(LEFT($A89,1)=M$13,$F89,""))</f>
        <v/>
      </c>
      <c r="N89" s="35" t="str">
        <f>IF($A89="","",IF(LEFT($A89,1)=N$13,$F89,""))</f>
        <v/>
      </c>
      <c r="O89" s="35" t="str">
        <f>IF($A89="","",IF(LEFT($A89,1)=O$13,$F89,""))</f>
        <v/>
      </c>
      <c r="P89" s="35" t="str">
        <f>IF($A89="","",IF(LEFT($A89,1)=P$13,$F89,""))</f>
        <v/>
      </c>
      <c r="Q89" s="35" t="str">
        <f>IF($A89="","",IF(LEFT($A89,1)=Q$13,$F89,""))</f>
        <v/>
      </c>
      <c r="R89" s="35"/>
      <c r="S89" s="29"/>
      <c r="T89" s="21" t="s">
        <v>274</v>
      </c>
      <c r="U89" s="21" t="s">
        <v>247</v>
      </c>
      <c r="V89" s="21" t="s">
        <v>226</v>
      </c>
      <c r="W89" s="21" t="s">
        <v>10</v>
      </c>
      <c r="X89" s="127"/>
      <c r="Y89" s="111"/>
      <c r="Z89" s="29"/>
      <c r="AA89" s="29"/>
      <c r="AB89" s="29"/>
      <c r="AC89" s="11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</row>
    <row r="90" spans="1:54">
      <c r="A90" s="112"/>
      <c r="B90" s="62" t="s">
        <v>115</v>
      </c>
      <c r="C90" s="37" t="str">
        <f>IF(A90="","",VLOOKUP($A$85,IF(LEN(A90)=2,U17MB,U17MA),VLOOKUP(LEFT(A90,1),club,6,FALSE),FALSE))</f>
        <v/>
      </c>
      <c r="D90" s="37" t="str">
        <f>IF(A90="","",VLOOKUP(LEFT(A90,1),club,2,FALSE))</f>
        <v/>
      </c>
      <c r="E90" s="93"/>
      <c r="F90" s="37">
        <f>Decsheets!$U$9</f>
        <v>8.0</v>
      </c>
      <c r="G90" s="29"/>
      <c r="H90" s="29"/>
      <c r="I90" s="125" t="s">
        <v>28</v>
      </c>
      <c r="J90" s="35" t="str">
        <f>IF($A90="","",IF(LEFT($A90,1)=J$13,$F90,""))</f>
        <v/>
      </c>
      <c r="K90" s="35" t="str">
        <f>IF($A90="","",IF(LEFT($A90,1)=K$13,$F90,""))</f>
        <v/>
      </c>
      <c r="L90" s="35" t="str">
        <f>IF($A90="","",IF(LEFT($A90,1)=L$13,$F90,""))</f>
        <v/>
      </c>
      <c r="M90" s="35" t="str">
        <f>IF($A90="","",IF(LEFT($A90,1)=M$13,$F90,""))</f>
        <v/>
      </c>
      <c r="N90" s="35" t="str">
        <f>IF($A90="","",IF(LEFT($A90,1)=N$13,$F90,""))</f>
        <v/>
      </c>
      <c r="O90" s="35" t="str">
        <f>IF($A90="","",IF(LEFT($A90,1)=O$13,$F90,""))</f>
        <v/>
      </c>
      <c r="P90" s="35" t="str">
        <f>IF($A90="","",IF(LEFT($A90,1)=P$13,$F90,""))</f>
        <v/>
      </c>
      <c r="Q90" s="35" t="str">
        <f>IF($A90="","",IF(LEFT($A90,1)=Q$13,$F90,""))</f>
        <v/>
      </c>
      <c r="R90" s="35"/>
      <c r="S90" s="29"/>
      <c r="T90" s="21" t="s">
        <v>274</v>
      </c>
      <c r="U90" s="21" t="s">
        <v>247</v>
      </c>
      <c r="V90" s="21" t="s">
        <v>226</v>
      </c>
      <c r="W90" s="21" t="s">
        <v>10</v>
      </c>
      <c r="X90" s="127"/>
      <c r="Y90" s="111"/>
      <c r="Z90" s="29"/>
      <c r="AA90" s="29"/>
      <c r="AB90" s="29"/>
      <c r="AC90" s="11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</row>
    <row r="91" spans="1:54">
      <c r="A91" s="112"/>
      <c r="B91" s="62" t="s">
        <v>116</v>
      </c>
      <c r="C91" s="37" t="str">
        <f>IF(A91="","",VLOOKUP($A$85,IF(LEN(A91)=2,U17MB,U17MA),VLOOKUP(LEFT(A91,1),club,6,FALSE),FALSE))</f>
        <v/>
      </c>
      <c r="D91" s="37" t="str">
        <f>IF(A91="","",VLOOKUP(LEFT(A91,1),club,2,FALSE))</f>
        <v/>
      </c>
      <c r="E91" s="93"/>
      <c r="F91" s="37">
        <f>Decsheets!$U$10</f>
        <v>6.0</v>
      </c>
      <c r="G91" s="29"/>
      <c r="H91" s="29"/>
      <c r="I91" s="39"/>
      <c r="J91" s="35" t="str">
        <f>IF($A91="","",IF(LEFT($A91,1)=J$13,$F91,""))</f>
        <v/>
      </c>
      <c r="K91" s="35" t="str">
        <f>IF($A91="","",IF(LEFT($A91,1)=K$13,$F91,""))</f>
        <v/>
      </c>
      <c r="L91" s="35" t="str">
        <f>IF($A91="","",IF(LEFT($A91,1)=L$13,$F91,""))</f>
        <v/>
      </c>
      <c r="M91" s="35" t="str">
        <f>IF($A91="","",IF(LEFT($A91,1)=M$13,$F91,""))</f>
        <v/>
      </c>
      <c r="N91" s="35" t="str">
        <f>IF($A91="","",IF(LEFT($A91,1)=N$13,$F91,""))</f>
        <v/>
      </c>
      <c r="O91" s="35" t="str">
        <f>IF($A91="","",IF(LEFT($A91,1)=O$13,$F91,""))</f>
        <v/>
      </c>
      <c r="P91" s="35" t="str">
        <f>IF($A91="","",IF(LEFT($A91,1)=P$13,$F91,""))</f>
        <v/>
      </c>
      <c r="Q91" s="35" t="str">
        <f>IF($A91="","",IF(LEFT($A91,1)=Q$13,$F91,""))</f>
        <v/>
      </c>
      <c r="R91" s="35"/>
      <c r="S91" s="29"/>
      <c r="T91" s="21" t="s">
        <v>274</v>
      </c>
      <c r="U91" s="21" t="s">
        <v>247</v>
      </c>
      <c r="V91" s="21" t="s">
        <v>226</v>
      </c>
      <c r="W91" s="21" t="s">
        <v>10</v>
      </c>
      <c r="X91" s="127"/>
      <c r="Y91" s="111"/>
      <c r="Z91" s="29"/>
      <c r="AA91" s="29"/>
      <c r="AB91" s="29"/>
      <c r="AC91" s="11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</row>
    <row r="92" spans="1:54">
      <c r="A92" s="112"/>
      <c r="B92" s="62" t="s">
        <v>117</v>
      </c>
      <c r="C92" s="37" t="str">
        <f>IF(A92="","",VLOOKUP($A$85,IF(LEN(A92)=2,U17MB,U17MA),VLOOKUP(LEFT(A92,1),club,6,FALSE),FALSE))</f>
        <v/>
      </c>
      <c r="D92" s="37" t="str">
        <f>IF(A92="","",VLOOKUP(LEFT(A92,1),club,2,FALSE))</f>
        <v/>
      </c>
      <c r="E92" s="93"/>
      <c r="F92" s="37">
        <f>Decsheets!$U$11</f>
        <v>4.0</v>
      </c>
      <c r="G92" s="29"/>
      <c r="H92" s="29"/>
      <c r="I92" s="39"/>
      <c r="J92" s="35" t="str">
        <f>IF($A92="","",IF(LEFT($A92,1)=J$13,$F92,""))</f>
        <v/>
      </c>
      <c r="K92" s="35" t="str">
        <f>IF($A92="","",IF(LEFT($A92,1)=K$13,$F92,""))</f>
        <v/>
      </c>
      <c r="L92" s="35" t="str">
        <f>IF($A92="","",IF(LEFT($A92,1)=L$13,$F92,""))</f>
        <v/>
      </c>
      <c r="M92" s="35" t="str">
        <f>IF($A92="","",IF(LEFT($A92,1)=M$13,$F92,""))</f>
        <v/>
      </c>
      <c r="N92" s="35" t="str">
        <f>IF($A92="","",IF(LEFT($A92,1)=N$13,$F92,""))</f>
        <v/>
      </c>
      <c r="O92" s="35" t="str">
        <f>IF($A92="","",IF(LEFT($A92,1)=O$13,$F92,""))</f>
        <v/>
      </c>
      <c r="P92" s="35" t="str">
        <f>IF($A92="","",IF(LEFT($A92,1)=P$13,$F92,""))</f>
        <v/>
      </c>
      <c r="Q92" s="35" t="str">
        <f>IF($A92="","",IF(LEFT($A92,1)=Q$13,$F92,""))</f>
        <v/>
      </c>
      <c r="R92" s="35"/>
      <c r="S92" s="29"/>
      <c r="T92" s="21" t="s">
        <v>274</v>
      </c>
      <c r="U92" s="21" t="s">
        <v>247</v>
      </c>
      <c r="V92" s="21" t="s">
        <v>226</v>
      </c>
      <c r="W92" s="21" t="s">
        <v>10</v>
      </c>
      <c r="X92" s="127"/>
      <c r="Y92" s="111"/>
      <c r="Z92" s="29"/>
      <c r="AA92" s="29"/>
      <c r="AB92" s="29"/>
      <c r="AC92" s="11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</row>
    <row r="93" spans="1:54">
      <c r="A93" s="112"/>
      <c r="B93" s="62" t="s">
        <v>118</v>
      </c>
      <c r="C93" s="37" t="str">
        <f>IF(A93="","",VLOOKUP($A$85,IF(LEN(A93)=2,U17MB,U17MA),VLOOKUP(LEFT(A93,1),club,6,FALSE),FALSE))</f>
        <v/>
      </c>
      <c r="D93" s="37" t="str">
        <f>IF(A93="","",VLOOKUP(LEFT(A93,1),club,2,FALSE))</f>
        <v/>
      </c>
      <c r="E93" s="93"/>
      <c r="F93" s="37">
        <f>Decsheets!$U$12</f>
        <v>2.0</v>
      </c>
      <c r="G93" s="29"/>
      <c r="H93" s="29"/>
      <c r="I93" s="39"/>
      <c r="J93" s="35" t="str">
        <f>IF($A93="","",IF(LEFT($A93,1)=J$13,$F93,""))</f>
        <v/>
      </c>
      <c r="K93" s="35" t="str">
        <f>IF($A93="","",IF(LEFT($A93,1)=K$13,$F93,""))</f>
        <v/>
      </c>
      <c r="L93" s="35" t="str">
        <f>IF($A93="","",IF(LEFT($A93,1)=L$13,$F93,""))</f>
        <v/>
      </c>
      <c r="M93" s="35" t="str">
        <f>IF($A93="","",IF(LEFT($A93,1)=M$13,$F93,""))</f>
        <v/>
      </c>
      <c r="N93" s="35" t="str">
        <f>IF($A93="","",IF(LEFT($A93,1)=N$13,$F93,""))</f>
        <v/>
      </c>
      <c r="O93" s="35" t="str">
        <f>IF($A93="","",IF(LEFT($A93,1)=O$13,$F93,""))</f>
        <v/>
      </c>
      <c r="P93" s="35" t="str">
        <f>IF($A93="","",IF(LEFT($A93,1)=P$13,$F93,""))</f>
        <v/>
      </c>
      <c r="Q93" s="35" t="str">
        <f>IF($A93="","",IF(LEFT($A93,1)=Q$13,$F93,""))</f>
        <v/>
      </c>
      <c r="R93" s="35">
        <f>SUM(Decsheets!$U$5:$U$12)-(SUM(J86:Q93))</f>
        <v>72.0</v>
      </c>
      <c r="S93" s="29"/>
      <c r="T93" s="21" t="s">
        <v>274</v>
      </c>
      <c r="U93" s="21" t="s">
        <v>247</v>
      </c>
      <c r="V93" s="21" t="s">
        <v>226</v>
      </c>
      <c r="W93" s="21" t="s">
        <v>10</v>
      </c>
      <c r="X93" s="127"/>
      <c r="Y93" s="111"/>
      <c r="Z93" s="29"/>
      <c r="AA93" s="29"/>
      <c r="AB93" s="29"/>
      <c r="AC93" s="11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</row>
    <row r="94" spans="1:54">
      <c r="A94" s="114" t="s">
        <v>226</v>
      </c>
      <c r="B94" s="61"/>
      <c r="C94" s="40" t="s">
        <v>372</v>
      </c>
      <c r="D94" s="39"/>
      <c r="E94" s="115"/>
      <c r="F94" s="39"/>
      <c r="G94" s="29"/>
      <c r="H94" s="29"/>
      <c r="I94" s="29"/>
      <c r="J94" s="35"/>
      <c r="K94" s="35"/>
      <c r="L94" s="35"/>
      <c r="M94" s="35"/>
      <c r="N94" s="35"/>
      <c r="O94" s="35"/>
      <c r="P94" s="35"/>
      <c r="Q94" s="35"/>
      <c r="R94" s="35"/>
      <c r="S94" s="29" t="s">
        <v>231</v>
      </c>
      <c r="T94" s="21"/>
      <c r="U94" s="21"/>
      <c r="V94" s="21"/>
      <c r="W94" s="21"/>
      <c r="X94" s="21"/>
      <c r="Y94" s="111"/>
      <c r="Z94" s="29"/>
      <c r="AA94" s="29"/>
      <c r="AB94" s="29"/>
      <c r="AC94" s="11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</row>
    <row r="95" spans="1:54">
      <c r="A95" s="112"/>
      <c r="B95" s="62">
        <v>1.0</v>
      </c>
      <c r="C95" s="37" t="str">
        <f>IF(A95="","",VLOOKUP($A$94,IF(LEN(A95)=2,U17MB,U17MA),VLOOKUP(LEFT(A95,1),club,6,FALSE),FALSE))</f>
        <v/>
      </c>
      <c r="D95" s="37" t="str">
        <f>IF(A95="","",VLOOKUP(LEFT(A95,1),club,2,FALSE))</f>
        <v/>
      </c>
      <c r="E95" s="93" t="s">
        <v>145</v>
      </c>
      <c r="F95" s="37">
        <f>Decsheets!$V$5</f>
        <v>8.0</v>
      </c>
      <c r="G95" s="29"/>
      <c r="H95" s="29"/>
      <c r="I95" s="39"/>
      <c r="J95" s="35" t="str">
        <f>IF($A95="","",IF(LEFT($A95,1)=J$13,$F95,""))</f>
        <v/>
      </c>
      <c r="K95" s="35" t="str">
        <f>IF($A95="","",IF(LEFT($A95,1)=K$13,$F95,""))</f>
        <v/>
      </c>
      <c r="L95" s="35" t="str">
        <f>IF($A95="","",IF(LEFT($A95,1)=L$13,$F95,""))</f>
        <v/>
      </c>
      <c r="M95" s="35" t="str">
        <f>IF($A95="","",IF(LEFT($A95,1)=M$13,$F95,""))</f>
        <v/>
      </c>
      <c r="N95" s="35" t="str">
        <f>IF($A95="","",IF(LEFT($A95,1)=N$13,$F95,""))</f>
        <v/>
      </c>
      <c r="O95" s="35" t="str">
        <f>IF($A95="","",IF(LEFT($A95,1)=O$13,$F95,""))</f>
        <v/>
      </c>
      <c r="P95" s="35" t="str">
        <f>IF($A95="","",IF(LEFT($A95,1)=P$13,$F95,""))</f>
        <v/>
      </c>
      <c r="Q95" s="35" t="str">
        <f>IF($A95="","",IF(LEFT($A95,1)=Q$13,$F95,""))</f>
        <v/>
      </c>
      <c r="R95" s="35"/>
      <c r="S95" s="29"/>
      <c r="T95" s="21" t="s">
        <v>274</v>
      </c>
      <c r="U95" s="21" t="s">
        <v>247</v>
      </c>
      <c r="V95" s="21" t="s">
        <v>226</v>
      </c>
      <c r="W95" s="21" t="s">
        <v>15</v>
      </c>
      <c r="X95" s="127"/>
      <c r="Y95" s="111"/>
      <c r="Z95" s="29"/>
      <c r="AA95" s="29"/>
      <c r="AB95" s="29"/>
      <c r="AC95" s="11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</row>
    <row r="96" spans="1:54">
      <c r="A96" s="112"/>
      <c r="B96" s="62">
        <v>2.0</v>
      </c>
      <c r="C96" s="37" t="str">
        <f>IF(A96="","",VLOOKUP($A$94,IF(LEN(A96)=2,U17MB,U17MA),VLOOKUP(LEFT(A96,1),club,6,FALSE),FALSE))</f>
        <v/>
      </c>
      <c r="D96" s="37" t="str">
        <f>IF(A96="","",VLOOKUP(LEFT(A96,1),club,2,FALSE))</f>
        <v/>
      </c>
      <c r="E96" s="93"/>
      <c r="F96" s="37">
        <f>Decsheets!$V$6</f>
        <v>7.0</v>
      </c>
      <c r="G96" s="29"/>
      <c r="H96" s="29"/>
      <c r="I96" s="125" t="s">
        <v>20</v>
      </c>
      <c r="J96" s="35" t="str">
        <f>IF($A96="","",IF(LEFT($A96,1)=J$13,$F96,""))</f>
        <v/>
      </c>
      <c r="K96" s="35" t="str">
        <f>IF($A96="","",IF(LEFT($A96,1)=K$13,$F96,""))</f>
        <v/>
      </c>
      <c r="L96" s="35" t="str">
        <f>IF($A96="","",IF(LEFT($A96,1)=L$13,$F96,""))</f>
        <v/>
      </c>
      <c r="M96" s="35" t="str">
        <f>IF($A96="","",IF(LEFT($A96,1)=M$13,$F96,""))</f>
        <v/>
      </c>
      <c r="N96" s="35" t="str">
        <f>IF($A96="","",IF(LEFT($A96,1)=N$13,$F96,""))</f>
        <v/>
      </c>
      <c r="O96" s="35" t="str">
        <f>IF($A96="","",IF(LEFT($A96,1)=O$13,$F96,""))</f>
        <v/>
      </c>
      <c r="P96" s="35" t="str">
        <f>IF($A96="","",IF(LEFT($A96,1)=P$13,$F96,""))</f>
        <v/>
      </c>
      <c r="Q96" s="35" t="str">
        <f>IF($A96="","",IF(LEFT($A96,1)=Q$13,$F96,""))</f>
        <v/>
      </c>
      <c r="R96" s="35"/>
      <c r="S96" s="29"/>
      <c r="T96" s="21" t="s">
        <v>274</v>
      </c>
      <c r="U96" s="21" t="s">
        <v>247</v>
      </c>
      <c r="V96" s="21" t="s">
        <v>226</v>
      </c>
      <c r="W96" s="21" t="s">
        <v>15</v>
      </c>
      <c r="X96" s="127"/>
      <c r="Y96" s="111"/>
      <c r="Z96" s="29"/>
      <c r="AA96" s="29"/>
      <c r="AB96" s="29"/>
      <c r="AC96" s="11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</row>
    <row r="97" spans="1:54">
      <c r="A97" s="112"/>
      <c r="B97" s="62">
        <v>3.0</v>
      </c>
      <c r="C97" s="37" t="str">
        <f>IF(A97="","",VLOOKUP($A$94,IF(LEN(A97)=2,U17MB,U17MA),VLOOKUP(LEFT(A97,1),club,6,FALSE),FALSE))</f>
        <v/>
      </c>
      <c r="D97" s="37" t="str">
        <f>IF(A97="","",VLOOKUP(LEFT(A97,1),club,2,FALSE))</f>
        <v/>
      </c>
      <c r="E97" s="93"/>
      <c r="F97" s="37">
        <f>Decsheets!$V$7</f>
        <v>6.0</v>
      </c>
      <c r="G97" s="29"/>
      <c r="H97" s="29"/>
      <c r="I97" s="125" t="s">
        <v>10</v>
      </c>
      <c r="J97" s="35" t="str">
        <f>IF($A97="","",IF(LEFT($A97,1)=J$13,$F97,""))</f>
        <v/>
      </c>
      <c r="K97" s="35" t="str">
        <f>IF($A97="","",IF(LEFT($A97,1)=K$13,$F97,""))</f>
        <v/>
      </c>
      <c r="L97" s="35" t="str">
        <f>IF($A97="","",IF(LEFT($A97,1)=L$13,$F97,""))</f>
        <v/>
      </c>
      <c r="M97" s="35" t="str">
        <f>IF($A97="","",IF(LEFT($A97,1)=M$13,$F97,""))</f>
        <v/>
      </c>
      <c r="N97" s="35" t="str">
        <f>IF($A97="","",IF(LEFT($A97,1)=N$13,$F97,""))</f>
        <v/>
      </c>
      <c r="O97" s="35" t="str">
        <f>IF($A97="","",IF(LEFT($A97,1)=O$13,$F97,""))</f>
        <v/>
      </c>
      <c r="P97" s="35" t="str">
        <f>IF($A97="","",IF(LEFT($A97,1)=P$13,$F97,""))</f>
        <v/>
      </c>
      <c r="Q97" s="35" t="str">
        <f>IF($A97="","",IF(LEFT($A97,1)=Q$13,$F97,""))</f>
        <v/>
      </c>
      <c r="R97" s="35"/>
      <c r="S97" s="29"/>
      <c r="T97" s="21" t="s">
        <v>274</v>
      </c>
      <c r="U97" s="21" t="s">
        <v>247</v>
      </c>
      <c r="V97" s="21" t="s">
        <v>226</v>
      </c>
      <c r="W97" s="21" t="s">
        <v>15</v>
      </c>
      <c r="X97" s="127"/>
      <c r="Y97" s="111"/>
      <c r="Z97" s="29"/>
      <c r="AA97" s="29"/>
      <c r="AB97" s="29"/>
      <c r="AC97" s="11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</row>
    <row r="98" spans="1:54">
      <c r="A98" s="112"/>
      <c r="B98" s="62" t="s">
        <v>114</v>
      </c>
      <c r="C98" s="37" t="str">
        <f>IF(A98="","",VLOOKUP($A$94,IF(LEN(A98)=2,U17MB,U17MA),VLOOKUP(LEFT(A98,1),club,6,FALSE),FALSE))</f>
        <v/>
      </c>
      <c r="D98" s="37" t="str">
        <f>IF(A98="","",VLOOKUP(LEFT(A98,1),club,2,FALSE))</f>
        <v/>
      </c>
      <c r="E98" s="93"/>
      <c r="F98" s="37">
        <f>Decsheets!$V$8</f>
        <v>5.0</v>
      </c>
      <c r="G98" s="29"/>
      <c r="H98" s="29"/>
      <c r="I98" s="125" t="s">
        <v>229</v>
      </c>
      <c r="J98" s="35" t="str">
        <f>IF($A98="","",IF(LEFT($A98,1)=J$13,$F98,""))</f>
        <v/>
      </c>
      <c r="K98" s="35" t="str">
        <f>IF($A98="","",IF(LEFT($A98,1)=K$13,$F98,""))</f>
        <v/>
      </c>
      <c r="L98" s="35" t="str">
        <f>IF($A98="","",IF(LEFT($A98,1)=L$13,$F98,""))</f>
        <v/>
      </c>
      <c r="M98" s="35" t="str">
        <f>IF($A98="","",IF(LEFT($A98,1)=M$13,$F98,""))</f>
        <v/>
      </c>
      <c r="N98" s="35" t="str">
        <f>IF($A98="","",IF(LEFT($A98,1)=N$13,$F98,""))</f>
        <v/>
      </c>
      <c r="O98" s="35" t="str">
        <f>IF($A98="","",IF(LEFT($A98,1)=O$13,$F98,""))</f>
        <v/>
      </c>
      <c r="P98" s="35" t="str">
        <f>IF($A98="","",IF(LEFT($A98,1)=P$13,$F98,""))</f>
        <v/>
      </c>
      <c r="Q98" s="35" t="str">
        <f>IF($A98="","",IF(LEFT($A98,1)=Q$13,$F98,""))</f>
        <v/>
      </c>
      <c r="R98" s="35"/>
      <c r="S98" s="29"/>
      <c r="T98" s="21" t="s">
        <v>274</v>
      </c>
      <c r="U98" s="21" t="s">
        <v>247</v>
      </c>
      <c r="V98" s="21" t="s">
        <v>226</v>
      </c>
      <c r="W98" s="21" t="s">
        <v>15</v>
      </c>
      <c r="X98" s="127"/>
      <c r="Y98" s="111"/>
      <c r="Z98" s="29"/>
      <c r="AA98" s="29"/>
      <c r="AB98" s="29"/>
      <c r="AC98" s="11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</row>
    <row r="99" spans="1:54">
      <c r="A99" s="112"/>
      <c r="B99" s="62" t="s">
        <v>115</v>
      </c>
      <c r="C99" s="37" t="str">
        <f>IF(A99="","",VLOOKUP($A$94,IF(LEN(A99)=2,U17MB,U17MA),VLOOKUP(LEFT(A99,1),club,6,FALSE),FALSE))</f>
        <v/>
      </c>
      <c r="D99" s="37" t="str">
        <f>IF(A99="","",VLOOKUP(LEFT(A99,1),club,2,FALSE))</f>
        <v/>
      </c>
      <c r="E99" s="93"/>
      <c r="F99" s="37">
        <f>Decsheets!$V$9</f>
        <v>4.0</v>
      </c>
      <c r="G99" s="29"/>
      <c r="H99" s="29"/>
      <c r="I99" s="125" t="s">
        <v>28</v>
      </c>
      <c r="J99" s="35" t="str">
        <f>IF($A99="","",IF(LEFT($A99,1)=J$13,$F99,""))</f>
        <v/>
      </c>
      <c r="K99" s="35" t="str">
        <f>IF($A99="","",IF(LEFT($A99,1)=K$13,$F99,""))</f>
        <v/>
      </c>
      <c r="L99" s="35" t="str">
        <f>IF($A99="","",IF(LEFT($A99,1)=L$13,$F99,""))</f>
        <v/>
      </c>
      <c r="M99" s="35" t="str">
        <f>IF($A99="","",IF(LEFT($A99,1)=M$13,$F99,""))</f>
        <v/>
      </c>
      <c r="N99" s="35" t="str">
        <f>IF($A99="","",IF(LEFT($A99,1)=N$13,$F99,""))</f>
        <v/>
      </c>
      <c r="O99" s="35" t="str">
        <f>IF($A99="","",IF(LEFT($A99,1)=O$13,$F99,""))</f>
        <v/>
      </c>
      <c r="P99" s="35" t="str">
        <f>IF($A99="","",IF(LEFT($A99,1)=P$13,$F99,""))</f>
        <v/>
      </c>
      <c r="Q99" s="35" t="str">
        <f>IF($A99="","",IF(LEFT($A99,1)=Q$13,$F99,""))</f>
        <v/>
      </c>
      <c r="R99" s="35"/>
      <c r="S99" s="29"/>
      <c r="T99" s="21" t="s">
        <v>274</v>
      </c>
      <c r="U99" s="21" t="s">
        <v>247</v>
      </c>
      <c r="V99" s="21" t="s">
        <v>226</v>
      </c>
      <c r="W99" s="21" t="s">
        <v>15</v>
      </c>
      <c r="X99" s="127"/>
      <c r="Y99" s="111"/>
      <c r="Z99" s="29"/>
      <c r="AA99" s="29"/>
      <c r="AB99" s="29"/>
      <c r="AC99" s="11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</row>
    <row r="100" spans="1:54">
      <c r="A100" s="112"/>
      <c r="B100" s="62" t="s">
        <v>116</v>
      </c>
      <c r="C100" s="37" t="str">
        <f>IF(A100="","",VLOOKUP($A$94,IF(LEN(A100)=2,U17MB,U17MA),VLOOKUP(LEFT(A100,1),club,6,FALSE),FALSE))</f>
        <v/>
      </c>
      <c r="D100" s="37" t="str">
        <f>IF(A100="","",VLOOKUP(LEFT(A100,1),club,2,FALSE))</f>
        <v/>
      </c>
      <c r="E100" s="93"/>
      <c r="F100" s="37">
        <f>Decsheets!$V$10</f>
        <v>3.0</v>
      </c>
      <c r="G100" s="29"/>
      <c r="H100" s="29"/>
      <c r="I100" s="39"/>
      <c r="J100" s="35" t="str">
        <f>IF($A100="","",IF(LEFT($A100,1)=J$13,$F100,""))</f>
        <v/>
      </c>
      <c r="K100" s="35" t="str">
        <f>IF($A100="","",IF(LEFT($A100,1)=K$13,$F100,""))</f>
        <v/>
      </c>
      <c r="L100" s="35" t="str">
        <f>IF($A100="","",IF(LEFT($A100,1)=L$13,$F100,""))</f>
        <v/>
      </c>
      <c r="M100" s="35" t="str">
        <f>IF($A100="","",IF(LEFT($A100,1)=M$13,$F100,""))</f>
        <v/>
      </c>
      <c r="N100" s="35" t="str">
        <f>IF($A100="","",IF(LEFT($A100,1)=N$13,$F100,""))</f>
        <v/>
      </c>
      <c r="O100" s="35" t="str">
        <f>IF($A100="","",IF(LEFT($A100,1)=O$13,$F100,""))</f>
        <v/>
      </c>
      <c r="P100" s="35" t="str">
        <f>IF($A100="","",IF(LEFT($A100,1)=P$13,$F100,""))</f>
        <v/>
      </c>
      <c r="Q100" s="35" t="str">
        <f>IF($A100="","",IF(LEFT($A100,1)=Q$13,$F100,""))</f>
        <v/>
      </c>
      <c r="R100" s="35"/>
      <c r="S100" s="29"/>
      <c r="T100" s="21" t="s">
        <v>274</v>
      </c>
      <c r="U100" s="21" t="s">
        <v>247</v>
      </c>
      <c r="V100" s="21" t="s">
        <v>226</v>
      </c>
      <c r="W100" s="21" t="s">
        <v>15</v>
      </c>
      <c r="X100" s="127"/>
      <c r="Y100" s="111"/>
      <c r="Z100" s="29"/>
      <c r="AA100" s="29"/>
      <c r="AB100" s="29"/>
      <c r="AC100" s="11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</row>
    <row r="101" spans="1:54">
      <c r="A101" s="112"/>
      <c r="B101" s="62" t="s">
        <v>117</v>
      </c>
      <c r="C101" s="37" t="str">
        <f>IF(A101="","",VLOOKUP($A$94,IF(LEN(A101)=2,U17MB,U17MA),VLOOKUP(LEFT(A101,1),club,6,FALSE),FALSE))</f>
        <v/>
      </c>
      <c r="D101" s="37" t="str">
        <f>IF(A101="","",VLOOKUP(LEFT(A101,1),club,2,FALSE))</f>
        <v/>
      </c>
      <c r="E101" s="93"/>
      <c r="F101" s="37">
        <f>Decsheets!$V$11</f>
        <v>2.0</v>
      </c>
      <c r="G101" s="29"/>
      <c r="H101" s="29"/>
      <c r="I101" s="39"/>
      <c r="J101" s="35" t="str">
        <f>IF($A101="","",IF(LEFT($A101,1)=J$13,$F101,""))</f>
        <v/>
      </c>
      <c r="K101" s="35" t="str">
        <f>IF($A101="","",IF(LEFT($A101,1)=K$13,$F101,""))</f>
        <v/>
      </c>
      <c r="L101" s="35" t="str">
        <f>IF($A101="","",IF(LEFT($A101,1)=L$13,$F101,""))</f>
        <v/>
      </c>
      <c r="M101" s="35" t="str">
        <f>IF($A101="","",IF(LEFT($A101,1)=M$13,$F101,""))</f>
        <v/>
      </c>
      <c r="N101" s="35" t="str">
        <f>IF($A101="","",IF(LEFT($A101,1)=N$13,$F101,""))</f>
        <v/>
      </c>
      <c r="O101" s="35" t="str">
        <f>IF($A101="","",IF(LEFT($A101,1)=O$13,$F101,""))</f>
        <v/>
      </c>
      <c r="P101" s="35" t="str">
        <f>IF($A101="","",IF(LEFT($A101,1)=P$13,$F101,""))</f>
        <v/>
      </c>
      <c r="Q101" s="35" t="str">
        <f>IF($A101="","",IF(LEFT($A101,1)=Q$13,$F101,""))</f>
        <v/>
      </c>
      <c r="R101" s="35"/>
      <c r="S101" s="29"/>
      <c r="T101" s="21" t="s">
        <v>274</v>
      </c>
      <c r="U101" s="21" t="s">
        <v>247</v>
      </c>
      <c r="V101" s="21" t="s">
        <v>226</v>
      </c>
      <c r="W101" s="21" t="s">
        <v>15</v>
      </c>
      <c r="X101" s="127"/>
      <c r="Y101" s="111"/>
      <c r="Z101" s="29"/>
      <c r="AA101" s="29"/>
      <c r="AB101" s="29"/>
      <c r="AC101" s="11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</row>
    <row r="102" spans="1:54">
      <c r="A102" s="112"/>
      <c r="B102" s="62" t="s">
        <v>118</v>
      </c>
      <c r="C102" s="37" t="str">
        <f>IF(A102="","",VLOOKUP($A$94,IF(LEN(A102)=2,U17MB,U17MA),VLOOKUP(LEFT(A102,1),club,6,FALSE),FALSE))</f>
        <v/>
      </c>
      <c r="D102" s="37" t="str">
        <f>IF(A102="","",VLOOKUP(LEFT(A102,1),club,2,FALSE))</f>
        <v/>
      </c>
      <c r="E102" s="93"/>
      <c r="F102" s="37">
        <f>Decsheets!$V$12</f>
        <v>1.0</v>
      </c>
      <c r="G102" s="29"/>
      <c r="H102" s="29"/>
      <c r="I102" s="39"/>
      <c r="J102" s="35" t="str">
        <f>IF($A102="","",IF(LEFT($A102,1)=J$13,$F102,""))</f>
        <v/>
      </c>
      <c r="K102" s="35" t="str">
        <f>IF($A102="","",IF(LEFT($A102,1)=K$13,$F102,""))</f>
        <v/>
      </c>
      <c r="L102" s="35" t="str">
        <f>IF($A102="","",IF(LEFT($A102,1)=L$13,$F102,""))</f>
        <v/>
      </c>
      <c r="M102" s="35" t="str">
        <f>IF($A102="","",IF(LEFT($A102,1)=M$13,$F102,""))</f>
        <v/>
      </c>
      <c r="N102" s="35" t="str">
        <f>IF($A102="","",IF(LEFT($A102,1)=N$13,$F102,""))</f>
        <v/>
      </c>
      <c r="O102" s="35" t="str">
        <f>IF($A102="","",IF(LEFT($A102,1)=O$13,$F102,""))</f>
        <v/>
      </c>
      <c r="P102" s="35" t="str">
        <f>IF($A102="","",IF(LEFT($A102,1)=P$13,$F102,""))</f>
        <v/>
      </c>
      <c r="Q102" s="35" t="str">
        <f>IF($A102="","",IF(LEFT($A102,1)=Q$13,$F102,""))</f>
        <v/>
      </c>
      <c r="R102" s="35">
        <f>SUM(Decsheets!$V$5:$V$12)-(SUM(J95:Q102))</f>
        <v>36.0</v>
      </c>
      <c r="S102" s="29"/>
      <c r="T102" s="21" t="s">
        <v>274</v>
      </c>
      <c r="U102" s="21" t="s">
        <v>247</v>
      </c>
      <c r="V102" s="21" t="s">
        <v>226</v>
      </c>
      <c r="W102" s="21" t="s">
        <v>15</v>
      </c>
      <c r="X102" s="127"/>
      <c r="Y102" s="111"/>
      <c r="Z102" s="29"/>
      <c r="AA102" s="29"/>
      <c r="AB102" s="29"/>
      <c r="AC102" s="11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</row>
    <row r="103" spans="1:54">
      <c r="A103" s="114" t="s">
        <v>191</v>
      </c>
      <c r="B103" s="61"/>
      <c r="C103" s="40" t="s">
        <v>373</v>
      </c>
      <c r="D103" s="39"/>
      <c r="E103" s="115"/>
      <c r="F103" s="39"/>
      <c r="G103" s="29"/>
      <c r="H103" s="29"/>
      <c r="I103" s="29"/>
      <c r="J103" s="35"/>
      <c r="K103" s="35"/>
      <c r="L103" s="35"/>
      <c r="M103" s="35"/>
      <c r="N103" s="35"/>
      <c r="O103" s="35"/>
      <c r="P103" s="35"/>
      <c r="Q103" s="35"/>
      <c r="R103" s="35"/>
      <c r="S103" s="29" t="s">
        <v>193</v>
      </c>
      <c r="T103" s="21"/>
      <c r="U103" s="21"/>
      <c r="V103" s="21"/>
      <c r="W103" s="21"/>
      <c r="X103" s="21"/>
      <c r="Y103" s="120"/>
      <c r="Z103" s="21"/>
      <c r="AA103" s="21"/>
      <c r="AB103" s="21"/>
      <c r="AC103" s="1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</row>
    <row r="104" spans="1:54">
      <c r="A104" s="112"/>
      <c r="B104" s="62">
        <v>1.0</v>
      </c>
      <c r="C104" s="37" t="str">
        <f>IF(A104="","",VLOOKUP($A$103,IF(LEN(A104)=2,U17MB,U17MA),VLOOKUP(LEFT(A104,1),club,6,FALSE),FALSE))</f>
        <v/>
      </c>
      <c r="D104" s="37" t="str">
        <f>IF(A104="","",VLOOKUP(LEFT(A104,1),club,2,FALSE))</f>
        <v/>
      </c>
      <c r="E104" s="93" t="s">
        <v>145</v>
      </c>
      <c r="F104" s="37">
        <f>Decsheets!$U$5</f>
        <v>16.0</v>
      </c>
      <c r="G104" s="29"/>
      <c r="H104" s="29"/>
      <c r="I104" s="39"/>
      <c r="J104" s="35" t="str">
        <f>IF($A104="","",IF(LEFT($A104,1)=J$13,$F104,""))</f>
        <v/>
      </c>
      <c r="K104" s="35" t="str">
        <f>IF($A104="","",IF(LEFT($A104,1)=K$13,$F104,""))</f>
        <v/>
      </c>
      <c r="L104" s="35" t="str">
        <f>IF($A104="","",IF(LEFT($A104,1)=L$13,$F104,""))</f>
        <v/>
      </c>
      <c r="M104" s="35" t="str">
        <f>IF($A104="","",IF(LEFT($A104,1)=M$13,$F104,""))</f>
        <v/>
      </c>
      <c r="N104" s="35" t="str">
        <f>IF($A104="","",IF(LEFT($A104,1)=N$13,$F104,""))</f>
        <v/>
      </c>
      <c r="O104" s="35" t="str">
        <f>IF($A104="","",IF(LEFT($A104,1)=O$13,$F104,""))</f>
        <v/>
      </c>
      <c r="P104" s="35" t="str">
        <f>IF($A104="","",IF(LEFT($A104,1)=P$13,$F104,""))</f>
        <v/>
      </c>
      <c r="Q104" s="35" t="str">
        <f>IF($A104="","",IF(LEFT($A104,1)=Q$13,$F104,""))</f>
        <v/>
      </c>
      <c r="R104" s="35"/>
      <c r="S104" s="29"/>
      <c r="T104" s="21" t="s">
        <v>274</v>
      </c>
      <c r="U104" s="21" t="s">
        <v>247</v>
      </c>
      <c r="V104" s="21" t="s">
        <v>374</v>
      </c>
      <c r="W104" s="21" t="s">
        <v>10</v>
      </c>
      <c r="Y104" s="120"/>
      <c r="Z104" s="21"/>
      <c r="AA104" s="21"/>
      <c r="AB104" s="21"/>
      <c r="AC104" s="1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</row>
    <row r="105" spans="1:54">
      <c r="A105" s="112"/>
      <c r="B105" s="62">
        <v>2.0</v>
      </c>
      <c r="C105" s="37" t="str">
        <f>IF(A105="","",VLOOKUP($A$103,IF(LEN(A105)=2,U17MB,U17MA),VLOOKUP(LEFT(A105,1),club,6,FALSE),FALSE))</f>
        <v/>
      </c>
      <c r="D105" s="37" t="str">
        <f>IF(A105="","",VLOOKUP(LEFT(A105,1),club,2,FALSE))</f>
        <v/>
      </c>
      <c r="E105" s="93"/>
      <c r="F105" s="37">
        <f>Decsheets!$U$6</f>
        <v>14.0</v>
      </c>
      <c r="G105" s="29"/>
      <c r="H105" s="29"/>
      <c r="I105" s="39"/>
      <c r="J105" s="35" t="str">
        <f>IF($A105="","",IF(LEFT($A105,1)=J$13,$F105,""))</f>
        <v/>
      </c>
      <c r="K105" s="35" t="str">
        <f>IF($A105="","",IF(LEFT($A105,1)=K$13,$F105,""))</f>
        <v/>
      </c>
      <c r="L105" s="35" t="str">
        <f>IF($A105="","",IF(LEFT($A105,1)=L$13,$F105,""))</f>
        <v/>
      </c>
      <c r="M105" s="35" t="str">
        <f>IF($A105="","",IF(LEFT($A105,1)=M$13,$F105,""))</f>
        <v/>
      </c>
      <c r="N105" s="35" t="str">
        <f>IF($A105="","",IF(LEFT($A105,1)=N$13,$F105,""))</f>
        <v/>
      </c>
      <c r="O105" s="35" t="str">
        <f>IF($A105="","",IF(LEFT($A105,1)=O$13,$F105,""))</f>
        <v/>
      </c>
      <c r="P105" s="35" t="str">
        <f>IF($A105="","",IF(LEFT($A105,1)=P$13,$F105,""))</f>
        <v/>
      </c>
      <c r="Q105" s="35" t="str">
        <f>IF($A105="","",IF(LEFT($A105,1)=Q$13,$F105,""))</f>
        <v/>
      </c>
      <c r="R105" s="35"/>
      <c r="S105" s="29"/>
      <c r="T105" s="21" t="s">
        <v>274</v>
      </c>
      <c r="U105" s="21" t="s">
        <v>247</v>
      </c>
      <c r="V105" s="21" t="s">
        <v>374</v>
      </c>
      <c r="W105" s="21" t="s">
        <v>10</v>
      </c>
      <c r="Y105" s="120"/>
      <c r="Z105" s="21"/>
      <c r="AA105" s="21"/>
      <c r="AB105" s="21"/>
      <c r="AC105" s="1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</row>
    <row r="106" spans="1:54">
      <c r="A106" s="112"/>
      <c r="B106" s="62">
        <v>3.0</v>
      </c>
      <c r="C106" s="37" t="str">
        <f>IF(A106="","",VLOOKUP($A$103,IF(LEN(A106)=2,U17MB,U17MA),VLOOKUP(LEFT(A106,1),club,6,FALSE),FALSE))</f>
        <v/>
      </c>
      <c r="D106" s="37" t="str">
        <f>IF(A106="","",VLOOKUP(LEFT(A106,1),club,2,FALSE))</f>
        <v/>
      </c>
      <c r="E106" s="93"/>
      <c r="F106" s="37">
        <f>Decsheets!$U$7</f>
        <v>12.0</v>
      </c>
      <c r="G106" s="29"/>
      <c r="H106" s="29"/>
      <c r="I106" s="39"/>
      <c r="J106" s="35" t="str">
        <f>IF($A106="","",IF(LEFT($A106,1)=J$13,$F106,""))</f>
        <v/>
      </c>
      <c r="K106" s="35" t="str">
        <f>IF($A106="","",IF(LEFT($A106,1)=K$13,$F106,""))</f>
        <v/>
      </c>
      <c r="L106" s="35" t="str">
        <f>IF($A106="","",IF(LEFT($A106,1)=L$13,$F106,""))</f>
        <v/>
      </c>
      <c r="M106" s="35" t="str">
        <f>IF($A106="","",IF(LEFT($A106,1)=M$13,$F106,""))</f>
        <v/>
      </c>
      <c r="N106" s="35" t="str">
        <f>IF($A106="","",IF(LEFT($A106,1)=N$13,$F106,""))</f>
        <v/>
      </c>
      <c r="O106" s="35" t="str">
        <f>IF($A106="","",IF(LEFT($A106,1)=O$13,$F106,""))</f>
        <v/>
      </c>
      <c r="P106" s="35" t="str">
        <f>IF($A106="","",IF(LEFT($A106,1)=P$13,$F106,""))</f>
        <v/>
      </c>
      <c r="Q106" s="35" t="str">
        <f>IF($A106="","",IF(LEFT($A106,1)=Q$13,$F106,""))</f>
        <v/>
      </c>
      <c r="R106" s="35"/>
      <c r="S106" s="29"/>
      <c r="T106" s="21" t="s">
        <v>274</v>
      </c>
      <c r="U106" s="21" t="s">
        <v>247</v>
      </c>
      <c r="V106" s="21" t="s">
        <v>374</v>
      </c>
      <c r="W106" s="21" t="s">
        <v>10</v>
      </c>
      <c r="Y106" s="120"/>
      <c r="Z106" s="21"/>
      <c r="AA106" s="21"/>
      <c r="AB106" s="21"/>
      <c r="AC106" s="1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</row>
    <row r="107" spans="1:54">
      <c r="A107" s="112"/>
      <c r="B107" s="62" t="s">
        <v>114</v>
      </c>
      <c r="C107" s="37" t="str">
        <f>IF(A107="","",VLOOKUP($A$103,IF(LEN(A107)=2,U17MB,U17MA),VLOOKUP(LEFT(A107,1),club,6,FALSE),FALSE))</f>
        <v/>
      </c>
      <c r="D107" s="37" t="str">
        <f>IF(A107="","",VLOOKUP(LEFT(A107,1),club,2,FALSE))</f>
        <v/>
      </c>
      <c r="E107" s="93"/>
      <c r="F107" s="37">
        <f>Decsheets!$U$8</f>
        <v>10.0</v>
      </c>
      <c r="G107" s="29"/>
      <c r="H107" s="29"/>
      <c r="I107" s="39"/>
      <c r="J107" s="35" t="str">
        <f>IF($A107="","",IF(LEFT($A107,1)=J$13,$F107,""))</f>
        <v/>
      </c>
      <c r="K107" s="35" t="str">
        <f>IF($A107="","",IF(LEFT($A107,1)=K$13,$F107,""))</f>
        <v/>
      </c>
      <c r="L107" s="35" t="str">
        <f>IF($A107="","",IF(LEFT($A107,1)=L$13,$F107,""))</f>
        <v/>
      </c>
      <c r="M107" s="35" t="str">
        <f>IF($A107="","",IF(LEFT($A107,1)=M$13,$F107,""))</f>
        <v/>
      </c>
      <c r="N107" s="35" t="str">
        <f>IF($A107="","",IF(LEFT($A107,1)=N$13,$F107,""))</f>
        <v/>
      </c>
      <c r="O107" s="35" t="str">
        <f>IF($A107="","",IF(LEFT($A107,1)=O$13,$F107,""))</f>
        <v/>
      </c>
      <c r="P107" s="35" t="str">
        <f>IF($A107="","",IF(LEFT($A107,1)=P$13,$F107,""))</f>
        <v/>
      </c>
      <c r="Q107" s="35" t="str">
        <f>IF($A107="","",IF(LEFT($A107,1)=Q$13,$F107,""))</f>
        <v/>
      </c>
      <c r="R107" s="35"/>
      <c r="S107" s="29"/>
      <c r="T107" s="21" t="s">
        <v>274</v>
      </c>
      <c r="U107" s="21" t="s">
        <v>247</v>
      </c>
      <c r="V107" s="21" t="s">
        <v>374</v>
      </c>
      <c r="W107" s="21" t="s">
        <v>10</v>
      </c>
      <c r="Y107" s="120"/>
      <c r="Z107" s="21"/>
      <c r="AA107" s="21"/>
      <c r="AB107" s="21"/>
      <c r="AC107" s="1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</row>
    <row r="108" spans="1:54">
      <c r="A108" s="112"/>
      <c r="B108" s="62" t="s">
        <v>115</v>
      </c>
      <c r="C108" s="37" t="str">
        <f>IF(A108="","",VLOOKUP($A$103,IF(LEN(A108)=2,U17MB,U17MA),VLOOKUP(LEFT(A108,1),club,6,FALSE),FALSE))</f>
        <v/>
      </c>
      <c r="D108" s="37" t="str">
        <f>IF(A108="","",VLOOKUP(LEFT(A108,1),club,2,FALSE))</f>
        <v/>
      </c>
      <c r="E108" s="93"/>
      <c r="F108" s="37">
        <f>Decsheets!$U$9</f>
        <v>8.0</v>
      </c>
      <c r="G108" s="29"/>
      <c r="H108" s="29"/>
      <c r="I108" s="39"/>
      <c r="J108" s="35" t="str">
        <f>IF($A108="","",IF(LEFT($A108,1)=J$13,$F108,""))</f>
        <v/>
      </c>
      <c r="K108" s="35" t="str">
        <f>IF($A108="","",IF(LEFT($A108,1)=K$13,$F108,""))</f>
        <v/>
      </c>
      <c r="L108" s="35" t="str">
        <f>IF($A108="","",IF(LEFT($A108,1)=L$13,$F108,""))</f>
        <v/>
      </c>
      <c r="M108" s="35" t="str">
        <f>IF($A108="","",IF(LEFT($A108,1)=M$13,$F108,""))</f>
        <v/>
      </c>
      <c r="N108" s="35" t="str">
        <f>IF($A108="","",IF(LEFT($A108,1)=N$13,$F108,""))</f>
        <v/>
      </c>
      <c r="O108" s="35" t="str">
        <f>IF($A108="","",IF(LEFT($A108,1)=O$13,$F108,""))</f>
        <v/>
      </c>
      <c r="P108" s="35" t="str">
        <f>IF($A108="","",IF(LEFT($A108,1)=P$13,$F108,""))</f>
        <v/>
      </c>
      <c r="Q108" s="35" t="str">
        <f>IF($A108="","",IF(LEFT($A108,1)=Q$13,$F108,""))</f>
        <v/>
      </c>
      <c r="R108" s="35"/>
      <c r="S108" s="29"/>
      <c r="T108" s="21" t="s">
        <v>274</v>
      </c>
      <c r="U108" s="21" t="s">
        <v>247</v>
      </c>
      <c r="V108" s="21" t="s">
        <v>374</v>
      </c>
      <c r="W108" s="21" t="s">
        <v>10</v>
      </c>
      <c r="Y108" s="120"/>
      <c r="Z108" s="21"/>
      <c r="AA108" s="21"/>
      <c r="AB108" s="21"/>
      <c r="AC108" s="1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</row>
    <row r="109" spans="1:54">
      <c r="A109" s="112"/>
      <c r="B109" s="62" t="s">
        <v>116</v>
      </c>
      <c r="C109" s="37" t="str">
        <f>IF(A109="","",VLOOKUP($A$103,IF(LEN(A109)=2,U17MB,U17MA),VLOOKUP(LEFT(A109,1),club,6,FALSE),FALSE))</f>
        <v/>
      </c>
      <c r="D109" s="37" t="str">
        <f>IF(A109="","",VLOOKUP(LEFT(A109,1),club,2,FALSE))</f>
        <v/>
      </c>
      <c r="E109" s="93"/>
      <c r="F109" s="37">
        <f>Decsheets!$U$10</f>
        <v>6.0</v>
      </c>
      <c r="G109" s="29"/>
      <c r="H109" s="29"/>
      <c r="I109" s="39"/>
      <c r="J109" s="35" t="str">
        <f>IF($A109="","",IF(LEFT($A109,1)=J$13,$F109,""))</f>
        <v/>
      </c>
      <c r="K109" s="35" t="str">
        <f>IF($A109="","",IF(LEFT($A109,1)=K$13,$F109,""))</f>
        <v/>
      </c>
      <c r="L109" s="35" t="str">
        <f>IF($A109="","",IF(LEFT($A109,1)=L$13,$F109,""))</f>
        <v/>
      </c>
      <c r="M109" s="35" t="str">
        <f>IF($A109="","",IF(LEFT($A109,1)=M$13,$F109,""))</f>
        <v/>
      </c>
      <c r="N109" s="35" t="str">
        <f>IF($A109="","",IF(LEFT($A109,1)=N$13,$F109,""))</f>
        <v/>
      </c>
      <c r="O109" s="35" t="str">
        <f>IF($A109="","",IF(LEFT($A109,1)=O$13,$F109,""))</f>
        <v/>
      </c>
      <c r="P109" s="35" t="str">
        <f>IF($A109="","",IF(LEFT($A109,1)=P$13,$F109,""))</f>
        <v/>
      </c>
      <c r="Q109" s="35" t="str">
        <f>IF($A109="","",IF(LEFT($A109,1)=Q$13,$F109,""))</f>
        <v/>
      </c>
      <c r="R109" s="35"/>
      <c r="S109" s="29"/>
      <c r="T109" s="21" t="s">
        <v>274</v>
      </c>
      <c r="U109" s="21" t="s">
        <v>247</v>
      </c>
      <c r="V109" s="21" t="s">
        <v>374</v>
      </c>
      <c r="W109" s="21" t="s">
        <v>10</v>
      </c>
      <c r="Y109" s="120"/>
      <c r="Z109" s="21"/>
      <c r="AA109" s="21"/>
      <c r="AB109" s="21"/>
      <c r="AC109" s="1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</row>
    <row r="110" spans="1:54">
      <c r="A110" s="112"/>
      <c r="B110" s="62" t="s">
        <v>117</v>
      </c>
      <c r="C110" s="37" t="str">
        <f>IF(A110="","",VLOOKUP($A$103,IF(LEN(A110)=2,U17MB,U17MA),VLOOKUP(LEFT(A110,1),club,6,FALSE),FALSE))</f>
        <v/>
      </c>
      <c r="D110" s="37" t="str">
        <f>IF(A110="","",VLOOKUP(LEFT(A110,1),club,2,FALSE))</f>
        <v/>
      </c>
      <c r="E110" s="93"/>
      <c r="F110" s="37">
        <f>Decsheets!$U$11</f>
        <v>4.0</v>
      </c>
      <c r="G110" s="29"/>
      <c r="H110" s="29"/>
      <c r="I110" s="39"/>
      <c r="J110" s="35" t="str">
        <f>IF($A110="","",IF(LEFT($A110,1)=J$13,$F110,""))</f>
        <v/>
      </c>
      <c r="K110" s="35" t="str">
        <f>IF($A110="","",IF(LEFT($A110,1)=K$13,$F110,""))</f>
        <v/>
      </c>
      <c r="L110" s="35" t="str">
        <f>IF($A110="","",IF(LEFT($A110,1)=L$13,$F110,""))</f>
        <v/>
      </c>
      <c r="M110" s="35" t="str">
        <f>IF($A110="","",IF(LEFT($A110,1)=M$13,$F110,""))</f>
        <v/>
      </c>
      <c r="N110" s="35" t="str">
        <f>IF($A110="","",IF(LEFT($A110,1)=N$13,$F110,""))</f>
        <v/>
      </c>
      <c r="O110" s="35" t="str">
        <f>IF($A110="","",IF(LEFT($A110,1)=O$13,$F110,""))</f>
        <v/>
      </c>
      <c r="P110" s="35" t="str">
        <f>IF($A110="","",IF(LEFT($A110,1)=P$13,$F110,""))</f>
        <v/>
      </c>
      <c r="Q110" s="35" t="str">
        <f>IF($A110="","",IF(LEFT($A110,1)=Q$13,$F110,""))</f>
        <v/>
      </c>
      <c r="R110" s="35"/>
      <c r="S110" s="29"/>
      <c r="T110" s="21" t="s">
        <v>274</v>
      </c>
      <c r="U110" s="21" t="s">
        <v>247</v>
      </c>
      <c r="V110" s="21" t="s">
        <v>374</v>
      </c>
      <c r="W110" s="21" t="s">
        <v>10</v>
      </c>
      <c r="Y110" s="120"/>
      <c r="Z110" s="21"/>
      <c r="AA110" s="21"/>
      <c r="AB110" s="21"/>
      <c r="AC110" s="1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</row>
    <row r="111" spans="1:54">
      <c r="A111" s="112"/>
      <c r="B111" s="62" t="s">
        <v>118</v>
      </c>
      <c r="C111" s="37" t="str">
        <f>IF(A111="","",VLOOKUP($A$103,IF(LEN(A111)=2,U17MB,U17MA),VLOOKUP(LEFT(A111,1),club,6,FALSE),FALSE))</f>
        <v/>
      </c>
      <c r="D111" s="37" t="str">
        <f>IF(A111="","",VLOOKUP(LEFT(A111,1),club,2,FALSE))</f>
        <v/>
      </c>
      <c r="E111" s="93"/>
      <c r="F111" s="37">
        <f>Decsheets!$U$12</f>
        <v>2.0</v>
      </c>
      <c r="G111" s="29"/>
      <c r="H111" s="29"/>
      <c r="I111" s="39"/>
      <c r="J111" s="35" t="str">
        <f>IF($A111="","",IF(LEFT($A111,1)=J$13,$F111,""))</f>
        <v/>
      </c>
      <c r="K111" s="35" t="str">
        <f>IF($A111="","",IF(LEFT($A111,1)=K$13,$F111,""))</f>
        <v/>
      </c>
      <c r="L111" s="35" t="str">
        <f>IF($A111="","",IF(LEFT($A111,1)=L$13,$F111,""))</f>
        <v/>
      </c>
      <c r="M111" s="35" t="str">
        <f>IF($A111="","",IF(LEFT($A111,1)=M$13,$F111,""))</f>
        <v/>
      </c>
      <c r="N111" s="35" t="str">
        <f>IF($A111="","",IF(LEFT($A111,1)=N$13,$F111,""))</f>
        <v/>
      </c>
      <c r="O111" s="35" t="str">
        <f>IF($A111="","",IF(LEFT($A111,1)=O$13,$F111,""))</f>
        <v/>
      </c>
      <c r="P111" s="35" t="str">
        <f>IF($A111="","",IF(LEFT($A111,1)=P$13,$F111,""))</f>
        <v/>
      </c>
      <c r="Q111" s="35" t="str">
        <f>IF($A111="","",IF(LEFT($A111,1)=Q$13,$F111,""))</f>
        <v/>
      </c>
      <c r="R111" s="35">
        <f>SUM(Decsheets!$V$5:$V$12)-(SUM(J104:Q111))</f>
        <v>36.0</v>
      </c>
      <c r="S111" s="29"/>
      <c r="T111" s="21" t="s">
        <v>274</v>
      </c>
      <c r="U111" s="21" t="s">
        <v>247</v>
      </c>
      <c r="V111" s="21" t="s">
        <v>374</v>
      </c>
      <c r="W111" s="21" t="s">
        <v>10</v>
      </c>
      <c r="Y111" s="120"/>
      <c r="Z111" s="21"/>
      <c r="AA111" s="21"/>
      <c r="AB111" s="21"/>
      <c r="AC111" s="1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</row>
    <row r="112" spans="1:54">
      <c r="A112" s="114" t="s">
        <v>191</v>
      </c>
      <c r="B112" s="61"/>
      <c r="C112" s="40" t="s">
        <v>375</v>
      </c>
      <c r="D112" s="39"/>
      <c r="E112" s="115"/>
      <c r="F112" s="39"/>
      <c r="G112" s="29"/>
      <c r="H112" s="29"/>
      <c r="I112" s="29"/>
      <c r="J112" s="35"/>
      <c r="K112" s="35"/>
      <c r="L112" s="35"/>
      <c r="M112" s="35"/>
      <c r="N112" s="35"/>
      <c r="O112" s="35"/>
      <c r="P112" s="35"/>
      <c r="Q112" s="35"/>
      <c r="R112" s="35"/>
      <c r="S112" s="29" t="s">
        <v>196</v>
      </c>
      <c r="T112" s="21"/>
      <c r="U112" s="21"/>
      <c r="V112" s="21"/>
      <c r="W112" s="21"/>
      <c r="X112" s="21"/>
      <c r="Y112" s="120"/>
      <c r="Z112" s="21"/>
      <c r="AA112" s="21"/>
      <c r="AB112" s="21"/>
      <c r="AC112" s="1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</row>
    <row r="113" spans="1:54">
      <c r="A113" s="112"/>
      <c r="B113" s="62">
        <v>1.0</v>
      </c>
      <c r="C113" s="37" t="str">
        <f>IF(A113="","",VLOOKUP($A$112,IF(LEN(A113)=2,U17MB,U17MA),VLOOKUP(LEFT(A113,1),club,6,FALSE),FALSE))</f>
        <v/>
      </c>
      <c r="D113" s="37" t="str">
        <f>IF(A113="","",VLOOKUP(LEFT(A113,1),club,2,FALSE))</f>
        <v/>
      </c>
      <c r="E113" s="93"/>
      <c r="F113" s="37">
        <f>Decsheets!$V$5</f>
        <v>8.0</v>
      </c>
      <c r="G113" s="29"/>
      <c r="H113" s="29"/>
      <c r="I113" s="39"/>
      <c r="J113" s="35" t="str">
        <f>IF($A113="","",IF(LEFT($A113,1)=J$13,$F113,""))</f>
        <v/>
      </c>
      <c r="K113" s="35" t="str">
        <f>IF($A113="","",IF(LEFT($A113,1)=K$13,$F113,""))</f>
        <v/>
      </c>
      <c r="L113" s="35" t="str">
        <f>IF($A113="","",IF(LEFT($A113,1)=L$13,$F113,""))</f>
        <v/>
      </c>
      <c r="M113" s="35" t="str">
        <f>IF($A113="","",IF(LEFT($A113,1)=M$13,$F113,""))</f>
        <v/>
      </c>
      <c r="N113" s="35" t="str">
        <f>IF($A113="","",IF(LEFT($A113,1)=N$13,$F113,""))</f>
        <v/>
      </c>
      <c r="O113" s="35" t="str">
        <f>IF($A113="","",IF(LEFT($A113,1)=O$13,$F113,""))</f>
        <v/>
      </c>
      <c r="P113" s="35" t="str">
        <f>IF($A113="","",IF(LEFT($A113,1)=P$13,$F113,""))</f>
        <v/>
      </c>
      <c r="Q113" s="35" t="str">
        <f>IF($A113="","",IF(LEFT($A113,1)=Q$13,$F113,""))</f>
        <v/>
      </c>
      <c r="R113" s="35"/>
      <c r="S113" s="29"/>
      <c r="T113" s="21" t="s">
        <v>274</v>
      </c>
      <c r="U113" s="21" t="s">
        <v>247</v>
      </c>
      <c r="V113" s="21" t="s">
        <v>374</v>
      </c>
      <c r="W113" s="21" t="s">
        <v>15</v>
      </c>
      <c r="Y113" s="120"/>
      <c r="Z113" s="21"/>
      <c r="AA113" s="21"/>
      <c r="AB113" s="21"/>
      <c r="AC113" s="1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</row>
    <row r="114" spans="1:54">
      <c r="A114" s="112"/>
      <c r="B114" s="62">
        <v>2.0</v>
      </c>
      <c r="C114" s="37" t="str">
        <f>IF(A114="","",VLOOKUP($A$112,IF(LEN(A114)=2,U17MB,U17MA),VLOOKUP(LEFT(A114,1),club,6,FALSE),FALSE))</f>
        <v/>
      </c>
      <c r="D114" s="37" t="str">
        <f>IF(A114="","",VLOOKUP(LEFT(A114,1),club,2,FALSE))</f>
        <v/>
      </c>
      <c r="E114" s="93"/>
      <c r="F114" s="37">
        <f>Decsheets!$V$6</f>
        <v>7.0</v>
      </c>
      <c r="G114" s="29"/>
      <c r="H114" s="29"/>
      <c r="I114" s="39"/>
      <c r="J114" s="35" t="str">
        <f>IF($A114="","",IF(LEFT($A114,1)=J$13,$F114,""))</f>
        <v/>
      </c>
      <c r="K114" s="35" t="str">
        <f>IF($A114="","",IF(LEFT($A114,1)=K$13,$F114,""))</f>
        <v/>
      </c>
      <c r="L114" s="35" t="str">
        <f>IF($A114="","",IF(LEFT($A114,1)=L$13,$F114,""))</f>
        <v/>
      </c>
      <c r="M114" s="35" t="str">
        <f>IF($A114="","",IF(LEFT($A114,1)=M$13,$F114,""))</f>
        <v/>
      </c>
      <c r="N114" s="35" t="str">
        <f>IF($A114="","",IF(LEFT($A114,1)=N$13,$F114,""))</f>
        <v/>
      </c>
      <c r="O114" s="35" t="str">
        <f>IF($A114="","",IF(LEFT($A114,1)=O$13,$F114,""))</f>
        <v/>
      </c>
      <c r="P114" s="35" t="str">
        <f>IF($A114="","",IF(LEFT($A114,1)=P$13,$F114,""))</f>
        <v/>
      </c>
      <c r="Q114" s="35" t="str">
        <f>IF($A114="","",IF(LEFT($A114,1)=Q$13,$F114,""))</f>
        <v/>
      </c>
      <c r="R114" s="35"/>
      <c r="S114" s="29"/>
      <c r="T114" s="21" t="s">
        <v>274</v>
      </c>
      <c r="U114" s="21" t="s">
        <v>247</v>
      </c>
      <c r="V114" s="21" t="s">
        <v>374</v>
      </c>
      <c r="W114" s="21" t="s">
        <v>15</v>
      </c>
      <c r="Y114" s="120"/>
      <c r="Z114" s="21"/>
      <c r="AA114" s="21"/>
      <c r="AB114" s="21"/>
      <c r="AC114" s="1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</row>
    <row r="115" spans="1:54">
      <c r="A115" s="112"/>
      <c r="B115" s="62">
        <v>3.0</v>
      </c>
      <c r="C115" s="37" t="str">
        <f>IF(A115="","",VLOOKUP($A$112,IF(LEN(A115)=2,U17MB,U17MA),VLOOKUP(LEFT(A115,1),club,6,FALSE),FALSE))</f>
        <v/>
      </c>
      <c r="D115" s="37" t="str">
        <f>IF(A115="","",VLOOKUP(LEFT(A115,1),club,2,FALSE))</f>
        <v/>
      </c>
      <c r="E115" s="93"/>
      <c r="F115" s="37">
        <f>Decsheets!$V$7</f>
        <v>6.0</v>
      </c>
      <c r="G115" s="29"/>
      <c r="H115" s="29"/>
      <c r="I115" s="39"/>
      <c r="J115" s="35" t="str">
        <f>IF($A115="","",IF(LEFT($A115,1)=J$13,$F115,""))</f>
        <v/>
      </c>
      <c r="K115" s="35" t="str">
        <f>IF($A115="","",IF(LEFT($A115,1)=K$13,$F115,""))</f>
        <v/>
      </c>
      <c r="L115" s="35" t="str">
        <f>IF($A115="","",IF(LEFT($A115,1)=L$13,$F115,""))</f>
        <v/>
      </c>
      <c r="M115" s="35" t="str">
        <f>IF($A115="","",IF(LEFT($A115,1)=M$13,$F115,""))</f>
        <v/>
      </c>
      <c r="N115" s="35" t="str">
        <f>IF($A115="","",IF(LEFT($A115,1)=N$13,$F115,""))</f>
        <v/>
      </c>
      <c r="O115" s="35" t="str">
        <f>IF($A115="","",IF(LEFT($A115,1)=O$13,$F115,""))</f>
        <v/>
      </c>
      <c r="P115" s="35" t="str">
        <f>IF($A115="","",IF(LEFT($A115,1)=P$13,$F115,""))</f>
        <v/>
      </c>
      <c r="Q115" s="35" t="str">
        <f>IF($A115="","",IF(LEFT($A115,1)=Q$13,$F115,""))</f>
        <v/>
      </c>
      <c r="R115" s="35"/>
      <c r="S115" s="29"/>
      <c r="T115" s="21" t="s">
        <v>274</v>
      </c>
      <c r="U115" s="21" t="s">
        <v>247</v>
      </c>
      <c r="V115" s="21" t="s">
        <v>374</v>
      </c>
      <c r="W115" s="21" t="s">
        <v>15</v>
      </c>
      <c r="Y115" s="120"/>
      <c r="Z115" s="21"/>
      <c r="AA115" s="21"/>
      <c r="AB115" s="21"/>
      <c r="AC115" s="1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</row>
    <row r="116" spans="1:54">
      <c r="A116" s="112"/>
      <c r="B116" s="62" t="s">
        <v>114</v>
      </c>
      <c r="C116" s="37" t="str">
        <f>IF(A116="","",VLOOKUP($A$112,IF(LEN(A116)=2,U17MB,U17MA),VLOOKUP(LEFT(A116,1),club,6,FALSE),FALSE))</f>
        <v/>
      </c>
      <c r="D116" s="37" t="str">
        <f>IF(A116="","",VLOOKUP(LEFT(A116,1),club,2,FALSE))</f>
        <v/>
      </c>
      <c r="E116" s="93"/>
      <c r="F116" s="37">
        <f>Decsheets!$V$8</f>
        <v>5.0</v>
      </c>
      <c r="G116" s="29"/>
      <c r="H116" s="29"/>
      <c r="I116" s="39"/>
      <c r="J116" s="35" t="str">
        <f>IF($A116="","",IF(LEFT($A116,1)=J$13,$F116,""))</f>
        <v/>
      </c>
      <c r="K116" s="35" t="str">
        <f>IF($A116="","",IF(LEFT($A116,1)=K$13,$F116,""))</f>
        <v/>
      </c>
      <c r="L116" s="35" t="str">
        <f>IF($A116="","",IF(LEFT($A116,1)=L$13,$F116,""))</f>
        <v/>
      </c>
      <c r="M116" s="35" t="str">
        <f>IF($A116="","",IF(LEFT($A116,1)=M$13,$F116,""))</f>
        <v/>
      </c>
      <c r="N116" s="35" t="str">
        <f>IF($A116="","",IF(LEFT($A116,1)=N$13,$F116,""))</f>
        <v/>
      </c>
      <c r="O116" s="35" t="str">
        <f>IF($A116="","",IF(LEFT($A116,1)=O$13,$F116,""))</f>
        <v/>
      </c>
      <c r="P116" s="35" t="str">
        <f>IF($A116="","",IF(LEFT($A116,1)=P$13,$F116,""))</f>
        <v/>
      </c>
      <c r="Q116" s="35" t="str">
        <f>IF($A116="","",IF(LEFT($A116,1)=Q$13,$F116,""))</f>
        <v/>
      </c>
      <c r="R116" s="35"/>
      <c r="S116" s="29"/>
      <c r="T116" s="21" t="s">
        <v>274</v>
      </c>
      <c r="U116" s="21" t="s">
        <v>247</v>
      </c>
      <c r="V116" s="21" t="s">
        <v>374</v>
      </c>
      <c r="W116" s="21" t="s">
        <v>15</v>
      </c>
      <c r="Y116" s="120"/>
      <c r="Z116" s="21"/>
      <c r="AA116" s="21"/>
      <c r="AB116" s="21"/>
      <c r="AC116" s="1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</row>
    <row r="117" spans="1:54">
      <c r="A117" s="112"/>
      <c r="B117" s="62" t="s">
        <v>115</v>
      </c>
      <c r="C117" s="37" t="str">
        <f>IF(A117="","",VLOOKUP($A$112,IF(LEN(A117)=2,U17MB,U17MA),VLOOKUP(LEFT(A117,1),club,6,FALSE),FALSE))</f>
        <v/>
      </c>
      <c r="D117" s="37" t="str">
        <f>IF(A117="","",VLOOKUP(LEFT(A117,1),club,2,FALSE))</f>
        <v/>
      </c>
      <c r="E117" s="93"/>
      <c r="F117" s="37">
        <f>Decsheets!$V$9</f>
        <v>4.0</v>
      </c>
      <c r="G117" s="29"/>
      <c r="H117" s="29"/>
      <c r="I117" s="39"/>
      <c r="J117" s="35" t="str">
        <f>IF($A117="","",IF(LEFT($A117,1)=J$13,$F117,""))</f>
        <v/>
      </c>
      <c r="K117" s="35" t="str">
        <f>IF($A117="","",IF(LEFT($A117,1)=K$13,$F117,""))</f>
        <v/>
      </c>
      <c r="L117" s="35" t="str">
        <f>IF($A117="","",IF(LEFT($A117,1)=L$13,$F117,""))</f>
        <v/>
      </c>
      <c r="M117" s="35" t="str">
        <f>IF($A117="","",IF(LEFT($A117,1)=M$13,$F117,""))</f>
        <v/>
      </c>
      <c r="N117" s="35" t="str">
        <f>IF($A117="","",IF(LEFT($A117,1)=N$13,$F117,""))</f>
        <v/>
      </c>
      <c r="O117" s="35" t="str">
        <f>IF($A117="","",IF(LEFT($A117,1)=O$13,$F117,""))</f>
        <v/>
      </c>
      <c r="P117" s="35" t="str">
        <f>IF($A117="","",IF(LEFT($A117,1)=P$13,$F117,""))</f>
        <v/>
      </c>
      <c r="Q117" s="35" t="str">
        <f>IF($A117="","",IF(LEFT($A117,1)=Q$13,$F117,""))</f>
        <v/>
      </c>
      <c r="R117" s="35"/>
      <c r="S117" s="29"/>
      <c r="T117" s="21" t="s">
        <v>274</v>
      </c>
      <c r="U117" s="21" t="s">
        <v>247</v>
      </c>
      <c r="V117" s="21" t="s">
        <v>374</v>
      </c>
      <c r="W117" s="21" t="s">
        <v>15</v>
      </c>
      <c r="Y117" s="120"/>
      <c r="Z117" s="21"/>
      <c r="AA117" s="21"/>
      <c r="AB117" s="21"/>
      <c r="AC117" s="1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</row>
    <row r="118" spans="1:54">
      <c r="A118" s="112"/>
      <c r="B118" s="62" t="s">
        <v>116</v>
      </c>
      <c r="C118" s="37" t="str">
        <f>IF(A118="","",VLOOKUP($A$112,IF(LEN(A118)=2,U17MB,U17MA),VLOOKUP(LEFT(A118,1),club,6,FALSE),FALSE))</f>
        <v/>
      </c>
      <c r="D118" s="37" t="str">
        <f>IF(A118="","",VLOOKUP(LEFT(A118,1),club,2,FALSE))</f>
        <v/>
      </c>
      <c r="E118" s="93"/>
      <c r="F118" s="37">
        <f>Decsheets!$V$10</f>
        <v>3.0</v>
      </c>
      <c r="G118" s="29"/>
      <c r="H118" s="29"/>
      <c r="I118" s="39"/>
      <c r="J118" s="35" t="str">
        <f>IF($A118="","",IF(LEFT($A118,1)=J$13,$F118,""))</f>
        <v/>
      </c>
      <c r="K118" s="35" t="str">
        <f>IF($A118="","",IF(LEFT($A118,1)=K$13,$F118,""))</f>
        <v/>
      </c>
      <c r="L118" s="35" t="str">
        <f>IF($A118="","",IF(LEFT($A118,1)=L$13,$F118,""))</f>
        <v/>
      </c>
      <c r="M118" s="35" t="str">
        <f>IF($A118="","",IF(LEFT($A118,1)=M$13,$F118,""))</f>
        <v/>
      </c>
      <c r="N118" s="35" t="str">
        <f>IF($A118="","",IF(LEFT($A118,1)=N$13,$F118,""))</f>
        <v/>
      </c>
      <c r="O118" s="35" t="str">
        <f>IF($A118="","",IF(LEFT($A118,1)=O$13,$F118,""))</f>
        <v/>
      </c>
      <c r="P118" s="35" t="str">
        <f>IF($A118="","",IF(LEFT($A118,1)=P$13,$F118,""))</f>
        <v/>
      </c>
      <c r="Q118" s="35" t="str">
        <f>IF($A118="","",IF(LEFT($A118,1)=Q$13,$F118,""))</f>
        <v/>
      </c>
      <c r="R118" s="35"/>
      <c r="S118" s="29"/>
      <c r="T118" s="21" t="s">
        <v>274</v>
      </c>
      <c r="U118" s="21" t="s">
        <v>247</v>
      </c>
      <c r="V118" s="21" t="s">
        <v>374</v>
      </c>
      <c r="W118" s="21" t="s">
        <v>15</v>
      </c>
      <c r="Y118" s="120"/>
      <c r="Z118" s="21"/>
      <c r="AA118" s="21"/>
      <c r="AB118" s="21"/>
      <c r="AC118" s="1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</row>
    <row r="119" spans="1:54">
      <c r="A119" s="112"/>
      <c r="B119" s="62" t="s">
        <v>117</v>
      </c>
      <c r="C119" s="37" t="str">
        <f>IF(A119="","",VLOOKUP($A$112,IF(LEN(A119)=2,U17MB,U17MA),VLOOKUP(LEFT(A119,1),club,6,FALSE),FALSE))</f>
        <v/>
      </c>
      <c r="D119" s="37" t="str">
        <f>IF(A119="","",VLOOKUP(LEFT(A119,1),club,2,FALSE))</f>
        <v/>
      </c>
      <c r="E119" s="93"/>
      <c r="F119" s="37">
        <f>Decsheets!$V$11</f>
        <v>2.0</v>
      </c>
      <c r="G119" s="29"/>
      <c r="H119" s="29"/>
      <c r="I119" s="39"/>
      <c r="J119" s="35" t="str">
        <f>IF($A119="","",IF(LEFT($A119,1)=J$13,$F119,""))</f>
        <v/>
      </c>
      <c r="K119" s="35" t="str">
        <f>IF($A119="","",IF(LEFT($A119,1)=K$13,$F119,""))</f>
        <v/>
      </c>
      <c r="L119" s="35" t="str">
        <f>IF($A119="","",IF(LEFT($A119,1)=L$13,$F119,""))</f>
        <v/>
      </c>
      <c r="M119" s="35" t="str">
        <f>IF($A119="","",IF(LEFT($A119,1)=M$13,$F119,""))</f>
        <v/>
      </c>
      <c r="N119" s="35" t="str">
        <f>IF($A119="","",IF(LEFT($A119,1)=N$13,$F119,""))</f>
        <v/>
      </c>
      <c r="O119" s="35" t="str">
        <f>IF($A119="","",IF(LEFT($A119,1)=O$13,$F119,""))</f>
        <v/>
      </c>
      <c r="P119" s="35" t="str">
        <f>IF($A119="","",IF(LEFT($A119,1)=P$13,$F119,""))</f>
        <v/>
      </c>
      <c r="Q119" s="35" t="str">
        <f>IF($A119="","",IF(LEFT($A119,1)=Q$13,$F119,""))</f>
        <v/>
      </c>
      <c r="R119" s="35"/>
      <c r="S119" s="29"/>
      <c r="T119" s="21" t="s">
        <v>274</v>
      </c>
      <c r="U119" s="21" t="s">
        <v>247</v>
      </c>
      <c r="V119" s="21" t="s">
        <v>374</v>
      </c>
      <c r="W119" s="21" t="s">
        <v>15</v>
      </c>
      <c r="Y119" s="120"/>
      <c r="Z119" s="21"/>
      <c r="AA119" s="21"/>
      <c r="AB119" s="21"/>
      <c r="AC119" s="1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</row>
    <row r="120" spans="1:54">
      <c r="A120" s="112"/>
      <c r="B120" s="62" t="s">
        <v>118</v>
      </c>
      <c r="C120" s="37" t="str">
        <f>IF(A120="","",VLOOKUP($A$112,IF(LEN(A120)=2,U17MB,U17MA),VLOOKUP(LEFT(A120,1),club,6,FALSE),FALSE))</f>
        <v/>
      </c>
      <c r="D120" s="37" t="str">
        <f>IF(A120="","",VLOOKUP(LEFT(A120,1),club,2,FALSE))</f>
        <v/>
      </c>
      <c r="E120" s="93"/>
      <c r="F120" s="37">
        <f>Decsheets!$V$12</f>
        <v>1.0</v>
      </c>
      <c r="G120" s="29"/>
      <c r="H120" s="29"/>
      <c r="I120" s="39"/>
      <c r="J120" s="35" t="str">
        <f>IF($A120="","",IF(LEFT($A120,1)=J$13,$F120,""))</f>
        <v/>
      </c>
      <c r="K120" s="35" t="str">
        <f>IF($A120="","",IF(LEFT($A120,1)=K$13,$F120,""))</f>
        <v/>
      </c>
      <c r="L120" s="35" t="str">
        <f>IF($A120="","",IF(LEFT($A120,1)=L$13,$F120,""))</f>
        <v/>
      </c>
      <c r="M120" s="35" t="str">
        <f>IF($A120="","",IF(LEFT($A120,1)=M$13,$F120,""))</f>
        <v/>
      </c>
      <c r="N120" s="35" t="str">
        <f>IF($A120="","",IF(LEFT($A120,1)=N$13,$F120,""))</f>
        <v/>
      </c>
      <c r="O120" s="35" t="str">
        <f>IF($A120="","",IF(LEFT($A120,1)=O$13,$F120,""))</f>
        <v/>
      </c>
      <c r="P120" s="35" t="str">
        <f>IF($A120="","",IF(LEFT($A120,1)=P$13,$F120,""))</f>
        <v/>
      </c>
      <c r="Q120" s="35" t="str">
        <f>IF($A120="","",IF(LEFT($A120,1)=Q$13,$F120,""))</f>
        <v/>
      </c>
      <c r="R120" s="35">
        <f>SUM(Decsheets!$V$5:$V$12)-(SUM(J113:Q120))</f>
        <v>36.0</v>
      </c>
      <c r="S120" s="29"/>
      <c r="T120" s="21" t="s">
        <v>274</v>
      </c>
      <c r="U120" s="21" t="s">
        <v>247</v>
      </c>
      <c r="V120" s="21" t="s">
        <v>374</v>
      </c>
      <c r="W120" s="21" t="s">
        <v>15</v>
      </c>
      <c r="Y120" s="120"/>
      <c r="Z120" s="21"/>
      <c r="AA120" s="21"/>
      <c r="AB120" s="21"/>
      <c r="AC120" s="1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</row>
    <row r="121" spans="1:54">
      <c r="A121" s="114" t="s">
        <v>237</v>
      </c>
      <c r="B121" s="61"/>
      <c r="C121" s="40" t="s">
        <v>376</v>
      </c>
      <c r="D121" s="39"/>
      <c r="E121" s="115"/>
      <c r="F121" s="39"/>
      <c r="G121" s="29"/>
      <c r="H121" s="29"/>
      <c r="I121" s="29"/>
      <c r="J121" s="35"/>
      <c r="K121" s="35"/>
      <c r="L121" s="35"/>
      <c r="M121" s="35"/>
      <c r="N121" s="35"/>
      <c r="O121" s="35"/>
      <c r="P121" s="35"/>
      <c r="Q121" s="35"/>
      <c r="R121" s="35"/>
      <c r="S121" s="29" t="s">
        <v>239</v>
      </c>
      <c r="T121" s="21"/>
      <c r="U121" s="21"/>
      <c r="V121" s="21"/>
      <c r="W121" s="21"/>
      <c r="X121" s="21"/>
      <c r="Y121" s="120"/>
      <c r="Z121" s="21"/>
      <c r="AA121" s="21"/>
      <c r="AB121" s="21"/>
      <c r="AC121" s="1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</row>
    <row r="122" spans="1:54">
      <c r="A122" s="112" t="s">
        <v>133</v>
      </c>
      <c r="B122" s="62">
        <v>1.0</v>
      </c>
      <c r="C122" s="37" t="str">
        <f>IF(A122="","",VLOOKUP($A$121,IF(LEN(A122)=2,U17MB,U17MA),VLOOKUP(LEFT(A122,1),club,6,FALSE),FALSE))</f>
        <v>Christian Duverny</v>
      </c>
      <c r="D122" s="37" t="str">
        <f>IF(A122="","",VLOOKUP(LEFT(A122,1),club,2,FALSE))</f>
        <v>Shaftesbury</v>
      </c>
      <c r="E122" s="93">
        <v>13.01</v>
      </c>
      <c r="F122" s="37">
        <f>Decsheets!$U$5</f>
        <v>16.0</v>
      </c>
      <c r="G122" s="29"/>
      <c r="H122" s="29"/>
      <c r="I122" s="39"/>
      <c r="J122" s="35" t="str">
        <f>IF($A122="","",IF(LEFT($A122,1)=J$13,$F122,""))</f>
        <v/>
      </c>
      <c r="K122" s="35" t="str">
        <f>IF($A122="","",IF(LEFT($A122,1)=K$13,$F122,""))</f>
        <v/>
      </c>
      <c r="L122" s="35" t="str">
        <f>IF($A122="","",IF(LEFT($A122,1)=L$13,$F122,""))</f>
        <v/>
      </c>
      <c r="M122" s="35" t="str">
        <f>IF($A122="","",IF(LEFT($A122,1)=M$13,$F122,""))</f>
        <v/>
      </c>
      <c r="N122" s="35" t="str">
        <f>IF($A122="","",IF(LEFT($A122,1)=N$13,$F122,""))</f>
        <v/>
      </c>
      <c r="O122" s="35" t="str">
        <f>IF($A122="","",IF(LEFT($A122,1)=O$13,$F122,""))</f>
        <v/>
      </c>
      <c r="P122" s="35" t="str">
        <f>IF($A122="","",IF(LEFT($A122,1)=P$13,$F122,""))</f>
        <v/>
      </c>
      <c r="Q122" s="35">
        <f>IF($A122="","",IF(LEFT($A122,1)=Q$13,$F122,""))</f>
        <v>16.0</v>
      </c>
      <c r="R122" s="35"/>
      <c r="S122" s="29"/>
      <c r="T122" s="21" t="s">
        <v>274</v>
      </c>
      <c r="U122" s="21" t="s">
        <v>247</v>
      </c>
      <c r="V122" s="21" t="s">
        <v>377</v>
      </c>
      <c r="W122" s="21" t="s">
        <v>10</v>
      </c>
      <c r="Y122" s="120"/>
      <c r="Z122" s="21"/>
      <c r="AA122" s="21"/>
      <c r="AB122" s="21"/>
      <c r="AC122" s="1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</row>
    <row r="123" spans="1:54">
      <c r="A123" s="112"/>
      <c r="B123" s="62">
        <v>2.0</v>
      </c>
      <c r="C123" s="37" t="str">
        <f>IF(A123="","",VLOOKUP($A$121,IF(LEN(A123)=2,U17MB,U17MA),VLOOKUP(LEFT(A123,1),club,6,FALSE),FALSE))</f>
        <v/>
      </c>
      <c r="D123" s="37" t="str">
        <f>IF(A123="","",VLOOKUP(LEFT(A123,1),club,2,FALSE))</f>
        <v/>
      </c>
      <c r="E123" s="93"/>
      <c r="F123" s="37">
        <f>Decsheets!$U$6</f>
        <v>14.0</v>
      </c>
      <c r="G123" s="29"/>
      <c r="H123" s="29"/>
      <c r="I123" s="39"/>
      <c r="J123" s="35" t="str">
        <f>IF($A123="","",IF(LEFT($A123,1)=J$13,$F123,""))</f>
        <v/>
      </c>
      <c r="K123" s="35" t="str">
        <f>IF($A123="","",IF(LEFT($A123,1)=K$13,$F123,""))</f>
        <v/>
      </c>
      <c r="L123" s="35" t="str">
        <f>IF($A123="","",IF(LEFT($A123,1)=L$13,$F123,""))</f>
        <v/>
      </c>
      <c r="M123" s="35" t="str">
        <f>IF($A123="","",IF(LEFT($A123,1)=M$13,$F123,""))</f>
        <v/>
      </c>
      <c r="N123" s="35" t="str">
        <f>IF($A123="","",IF(LEFT($A123,1)=N$13,$F123,""))</f>
        <v/>
      </c>
      <c r="O123" s="35" t="str">
        <f>IF($A123="","",IF(LEFT($A123,1)=O$13,$F123,""))</f>
        <v/>
      </c>
      <c r="P123" s="35" t="str">
        <f>IF($A123="","",IF(LEFT($A123,1)=P$13,$F123,""))</f>
        <v/>
      </c>
      <c r="Q123" s="35" t="str">
        <f>IF($A123="","",IF(LEFT($A123,1)=Q$13,$F123,""))</f>
        <v/>
      </c>
      <c r="R123" s="35"/>
      <c r="S123" s="29"/>
      <c r="T123" s="21" t="s">
        <v>274</v>
      </c>
      <c r="U123" s="21" t="s">
        <v>247</v>
      </c>
      <c r="V123" s="21" t="s">
        <v>377</v>
      </c>
      <c r="W123" s="21" t="s">
        <v>10</v>
      </c>
      <c r="Y123" s="120"/>
      <c r="Z123" s="21"/>
      <c r="AA123" s="21"/>
      <c r="AB123" s="21"/>
      <c r="AC123" s="1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</row>
    <row r="124" spans="1:54">
      <c r="A124" s="112"/>
      <c r="B124" s="62">
        <v>3.0</v>
      </c>
      <c r="C124" s="37" t="str">
        <f>IF(A124="","",VLOOKUP($A$121,IF(LEN(A124)=2,U17MB,U17MA),VLOOKUP(LEFT(A124,1),club,6,FALSE),FALSE))</f>
        <v/>
      </c>
      <c r="D124" s="37" t="str">
        <f>IF(A124="","",VLOOKUP(LEFT(A124,1),club,2,FALSE))</f>
        <v/>
      </c>
      <c r="E124" s="93"/>
      <c r="F124" s="37">
        <f>Decsheets!$U$7</f>
        <v>12.0</v>
      </c>
      <c r="G124" s="29"/>
      <c r="H124" s="29"/>
      <c r="I124" s="39"/>
      <c r="J124" s="35" t="str">
        <f>IF($A124="","",IF(LEFT($A124,1)=J$13,$F124,""))</f>
        <v/>
      </c>
      <c r="K124" s="35" t="str">
        <f>IF($A124="","",IF(LEFT($A124,1)=K$13,$F124,""))</f>
        <v/>
      </c>
      <c r="L124" s="35" t="str">
        <f>IF($A124="","",IF(LEFT($A124,1)=L$13,$F124,""))</f>
        <v/>
      </c>
      <c r="M124" s="35" t="str">
        <f>IF($A124="","",IF(LEFT($A124,1)=M$13,$F124,""))</f>
        <v/>
      </c>
      <c r="N124" s="35" t="str">
        <f>IF($A124="","",IF(LEFT($A124,1)=N$13,$F124,""))</f>
        <v/>
      </c>
      <c r="O124" s="35" t="str">
        <f>IF($A124="","",IF(LEFT($A124,1)=O$13,$F124,""))</f>
        <v/>
      </c>
      <c r="P124" s="35" t="str">
        <f>IF($A124="","",IF(LEFT($A124,1)=P$13,$F124,""))</f>
        <v/>
      </c>
      <c r="Q124" s="35" t="str">
        <f>IF($A124="","",IF(LEFT($A124,1)=Q$13,$F124,""))</f>
        <v/>
      </c>
      <c r="R124" s="35"/>
      <c r="S124" s="29"/>
      <c r="T124" s="21" t="s">
        <v>274</v>
      </c>
      <c r="U124" s="21" t="s">
        <v>247</v>
      </c>
      <c r="V124" s="21" t="s">
        <v>377</v>
      </c>
      <c r="W124" s="21" t="s">
        <v>10</v>
      </c>
      <c r="Y124" s="120"/>
      <c r="Z124" s="21"/>
      <c r="AA124" s="21"/>
      <c r="AB124" s="21"/>
      <c r="AC124" s="1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</row>
    <row r="125" spans="1:54">
      <c r="A125" s="112"/>
      <c r="B125" s="62" t="s">
        <v>114</v>
      </c>
      <c r="C125" s="37" t="str">
        <f>IF(A125="","",VLOOKUP($A$121,IF(LEN(A125)=2,U17MB,U17MA),VLOOKUP(LEFT(A125,1),club,6,FALSE),FALSE))</f>
        <v/>
      </c>
      <c r="D125" s="37" t="str">
        <f>IF(A125="","",VLOOKUP(LEFT(A125,1),club,2,FALSE))</f>
        <v/>
      </c>
      <c r="E125" s="93"/>
      <c r="F125" s="37">
        <f>Decsheets!$U$8</f>
        <v>10.0</v>
      </c>
      <c r="G125" s="29"/>
      <c r="H125" s="29"/>
      <c r="I125" s="39"/>
      <c r="J125" s="35" t="str">
        <f>IF($A125="","",IF(LEFT($A125,1)=J$13,$F125,""))</f>
        <v/>
      </c>
      <c r="K125" s="35" t="str">
        <f>IF($A125="","",IF(LEFT($A125,1)=K$13,$F125,""))</f>
        <v/>
      </c>
      <c r="L125" s="35" t="str">
        <f>IF($A125="","",IF(LEFT($A125,1)=L$13,$F125,""))</f>
        <v/>
      </c>
      <c r="M125" s="35" t="str">
        <f>IF($A125="","",IF(LEFT($A125,1)=M$13,$F125,""))</f>
        <v/>
      </c>
      <c r="N125" s="35" t="str">
        <f>IF($A125="","",IF(LEFT($A125,1)=N$13,$F125,""))</f>
        <v/>
      </c>
      <c r="O125" s="35" t="str">
        <f>IF($A125="","",IF(LEFT($A125,1)=O$13,$F125,""))</f>
        <v/>
      </c>
      <c r="P125" s="35" t="str">
        <f>IF($A125="","",IF(LEFT($A125,1)=P$13,$F125,""))</f>
        <v/>
      </c>
      <c r="Q125" s="35" t="str">
        <f>IF($A125="","",IF(LEFT($A125,1)=Q$13,$F125,""))</f>
        <v/>
      </c>
      <c r="R125" s="35"/>
      <c r="S125" s="29"/>
      <c r="T125" s="21" t="s">
        <v>274</v>
      </c>
      <c r="U125" s="21" t="s">
        <v>247</v>
      </c>
      <c r="V125" s="21" t="s">
        <v>377</v>
      </c>
      <c r="W125" s="21" t="s">
        <v>10</v>
      </c>
      <c r="Y125" s="120"/>
      <c r="Z125" s="21"/>
      <c r="AA125" s="21"/>
      <c r="AB125" s="21"/>
      <c r="AC125" s="1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</row>
    <row r="126" spans="1:54">
      <c r="A126" s="112"/>
      <c r="B126" s="62" t="s">
        <v>115</v>
      </c>
      <c r="C126" s="37" t="str">
        <f>IF(A126="","",VLOOKUP($A$121,IF(LEN(A126)=2,U17MB,U17MA),VLOOKUP(LEFT(A126,1),club,6,FALSE),FALSE))</f>
        <v/>
      </c>
      <c r="D126" s="37" t="str">
        <f>IF(A126="","",VLOOKUP(LEFT(A126,1),club,2,FALSE))</f>
        <v/>
      </c>
      <c r="E126" s="93"/>
      <c r="F126" s="37">
        <f>Decsheets!$U$9</f>
        <v>8.0</v>
      </c>
      <c r="G126" s="29"/>
      <c r="H126" s="29"/>
      <c r="I126" s="39"/>
      <c r="J126" s="35" t="str">
        <f>IF($A126="","",IF(LEFT($A126,1)=J$13,$F126,""))</f>
        <v/>
      </c>
      <c r="K126" s="35" t="str">
        <f>IF($A126="","",IF(LEFT($A126,1)=K$13,$F126,""))</f>
        <v/>
      </c>
      <c r="L126" s="35" t="str">
        <f>IF($A126="","",IF(LEFT($A126,1)=L$13,$F126,""))</f>
        <v/>
      </c>
      <c r="M126" s="35" t="str">
        <f>IF($A126="","",IF(LEFT($A126,1)=M$13,$F126,""))</f>
        <v/>
      </c>
      <c r="N126" s="35" t="str">
        <f>IF($A126="","",IF(LEFT($A126,1)=N$13,$F126,""))</f>
        <v/>
      </c>
      <c r="O126" s="35" t="str">
        <f>IF($A126="","",IF(LEFT($A126,1)=O$13,$F126,""))</f>
        <v/>
      </c>
      <c r="P126" s="35" t="str">
        <f>IF($A126="","",IF(LEFT($A126,1)=P$13,$F126,""))</f>
        <v/>
      </c>
      <c r="Q126" s="35" t="str">
        <f>IF($A126="","",IF(LEFT($A126,1)=Q$13,$F126,""))</f>
        <v/>
      </c>
      <c r="R126" s="35"/>
      <c r="S126" s="29"/>
      <c r="T126" s="21" t="s">
        <v>274</v>
      </c>
      <c r="U126" s="21" t="s">
        <v>247</v>
      </c>
      <c r="V126" s="21" t="s">
        <v>377</v>
      </c>
      <c r="W126" s="21" t="s">
        <v>10</v>
      </c>
      <c r="Y126" s="120"/>
      <c r="Z126" s="21"/>
      <c r="AA126" s="21"/>
      <c r="AB126" s="21"/>
      <c r="AC126" s="1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</row>
    <row r="127" spans="1:54">
      <c r="A127" s="112"/>
      <c r="B127" s="62" t="s">
        <v>116</v>
      </c>
      <c r="C127" s="37" t="str">
        <f>IF(A127="","",VLOOKUP($A$121,IF(LEN(A127)=2,U17MB,U17MA),VLOOKUP(LEFT(A127,1),club,6,FALSE),FALSE))</f>
        <v/>
      </c>
      <c r="D127" s="37" t="str">
        <f>IF(A127="","",VLOOKUP(LEFT(A127,1),club,2,FALSE))</f>
        <v/>
      </c>
      <c r="E127" s="93"/>
      <c r="F127" s="37">
        <f>Decsheets!$U$10</f>
        <v>6.0</v>
      </c>
      <c r="G127" s="29"/>
      <c r="H127" s="29"/>
      <c r="I127" s="39"/>
      <c r="J127" s="35" t="str">
        <f>IF($A127="","",IF(LEFT($A127,1)=J$13,$F127,""))</f>
        <v/>
      </c>
      <c r="K127" s="35" t="str">
        <f>IF($A127="","",IF(LEFT($A127,1)=K$13,$F127,""))</f>
        <v/>
      </c>
      <c r="L127" s="35" t="str">
        <f>IF($A127="","",IF(LEFT($A127,1)=L$13,$F127,""))</f>
        <v/>
      </c>
      <c r="M127" s="35" t="str">
        <f>IF($A127="","",IF(LEFT($A127,1)=M$13,$F127,""))</f>
        <v/>
      </c>
      <c r="N127" s="35" t="str">
        <f>IF($A127="","",IF(LEFT($A127,1)=N$13,$F127,""))</f>
        <v/>
      </c>
      <c r="O127" s="35" t="str">
        <f>IF($A127="","",IF(LEFT($A127,1)=O$13,$F127,""))</f>
        <v/>
      </c>
      <c r="P127" s="35" t="str">
        <f>IF($A127="","",IF(LEFT($A127,1)=P$13,$F127,""))</f>
        <v/>
      </c>
      <c r="Q127" s="35" t="str">
        <f>IF($A127="","",IF(LEFT($A127,1)=Q$13,$F127,""))</f>
        <v/>
      </c>
      <c r="R127" s="35"/>
      <c r="S127" s="29"/>
      <c r="T127" s="21" t="s">
        <v>274</v>
      </c>
      <c r="U127" s="21" t="s">
        <v>247</v>
      </c>
      <c r="V127" s="21" t="s">
        <v>377</v>
      </c>
      <c r="W127" s="21" t="s">
        <v>10</v>
      </c>
      <c r="Y127" s="120"/>
      <c r="Z127" s="21"/>
      <c r="AA127" s="21"/>
      <c r="AB127" s="21"/>
      <c r="AC127" s="1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</row>
    <row r="128" spans="1:54">
      <c r="A128" s="112"/>
      <c r="B128" s="62" t="s">
        <v>117</v>
      </c>
      <c r="C128" s="37" t="str">
        <f>IF(A128="","",VLOOKUP($A$121,IF(LEN(A128)=2,U17MB,U17MA),VLOOKUP(LEFT(A128,1),club,6,FALSE),FALSE))</f>
        <v/>
      </c>
      <c r="D128" s="37" t="str">
        <f>IF(A128="","",VLOOKUP(LEFT(A128,1),club,2,FALSE))</f>
        <v/>
      </c>
      <c r="E128" s="93"/>
      <c r="F128" s="37">
        <f>Decsheets!$U$11</f>
        <v>4.0</v>
      </c>
      <c r="G128" s="29"/>
      <c r="H128" s="29"/>
      <c r="I128" s="39"/>
      <c r="J128" s="35" t="str">
        <f>IF($A128="","",IF(LEFT($A128,1)=J$13,$F128,""))</f>
        <v/>
      </c>
      <c r="K128" s="35" t="str">
        <f>IF($A128="","",IF(LEFT($A128,1)=K$13,$F128,""))</f>
        <v/>
      </c>
      <c r="L128" s="35" t="str">
        <f>IF($A128="","",IF(LEFT($A128,1)=L$13,$F128,""))</f>
        <v/>
      </c>
      <c r="M128" s="35" t="str">
        <f>IF($A128="","",IF(LEFT($A128,1)=M$13,$F128,""))</f>
        <v/>
      </c>
      <c r="N128" s="35" t="str">
        <f>IF($A128="","",IF(LEFT($A128,1)=N$13,$F128,""))</f>
        <v/>
      </c>
      <c r="O128" s="35" t="str">
        <f>IF($A128="","",IF(LEFT($A128,1)=O$13,$F128,""))</f>
        <v/>
      </c>
      <c r="P128" s="35" t="str">
        <f>IF($A128="","",IF(LEFT($A128,1)=P$13,$F128,""))</f>
        <v/>
      </c>
      <c r="Q128" s="35" t="str">
        <f>IF($A128="","",IF(LEFT($A128,1)=Q$13,$F128,""))</f>
        <v/>
      </c>
      <c r="R128" s="35"/>
      <c r="S128" s="29"/>
      <c r="T128" s="21" t="s">
        <v>274</v>
      </c>
      <c r="U128" s="21" t="s">
        <v>247</v>
      </c>
      <c r="V128" s="21" t="s">
        <v>377</v>
      </c>
      <c r="W128" s="21" t="s">
        <v>10</v>
      </c>
      <c r="Y128" s="120"/>
      <c r="Z128" s="21"/>
      <c r="AA128" s="21"/>
      <c r="AB128" s="21"/>
      <c r="AC128" s="1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</row>
    <row r="129" spans="1:54">
      <c r="A129" s="112"/>
      <c r="B129" s="62" t="s">
        <v>118</v>
      </c>
      <c r="C129" s="37" t="str">
        <f>IF(A129="","",VLOOKUP($A$121,IF(LEN(A129)=2,U17MB,U17MA),VLOOKUP(LEFT(A129,1),club,6,FALSE),FALSE))</f>
        <v/>
      </c>
      <c r="D129" s="37" t="str">
        <f>IF(A129="","",VLOOKUP(LEFT(A129,1),club,2,FALSE))</f>
        <v/>
      </c>
      <c r="E129" s="93"/>
      <c r="F129" s="37">
        <f>Decsheets!$U$12</f>
        <v>2.0</v>
      </c>
      <c r="G129" s="29"/>
      <c r="H129" s="29"/>
      <c r="I129" s="39"/>
      <c r="J129" s="35" t="str">
        <f>IF($A129="","",IF(LEFT($A129,1)=J$13,$F129,""))</f>
        <v/>
      </c>
      <c r="K129" s="35" t="str">
        <f>IF($A129="","",IF(LEFT($A129,1)=K$13,$F129,""))</f>
        <v/>
      </c>
      <c r="L129" s="35" t="str">
        <f>IF($A129="","",IF(LEFT($A129,1)=L$13,$F129,""))</f>
        <v/>
      </c>
      <c r="M129" s="35" t="str">
        <f>IF($A129="","",IF(LEFT($A129,1)=M$13,$F129,""))</f>
        <v/>
      </c>
      <c r="N129" s="35" t="str">
        <f>IF($A129="","",IF(LEFT($A129,1)=N$13,$F129,""))</f>
        <v/>
      </c>
      <c r="O129" s="35" t="str">
        <f>IF($A129="","",IF(LEFT($A129,1)=O$13,$F129,""))</f>
        <v/>
      </c>
      <c r="P129" s="35" t="str">
        <f>IF($A129="","",IF(LEFT($A129,1)=P$13,$F129,""))</f>
        <v/>
      </c>
      <c r="Q129" s="35" t="str">
        <f>IF($A129="","",IF(LEFT($A129,1)=Q$13,$F129,""))</f>
        <v/>
      </c>
      <c r="R129" s="35">
        <f>SUM(Decsheets!$U$5:$U$12)-(SUM(J122:Q129))</f>
        <v>56.0</v>
      </c>
      <c r="S129" s="29"/>
      <c r="T129" s="21" t="s">
        <v>274</v>
      </c>
      <c r="U129" s="21" t="s">
        <v>247</v>
      </c>
      <c r="V129" s="21" t="s">
        <v>377</v>
      </c>
      <c r="W129" s="21" t="s">
        <v>10</v>
      </c>
      <c r="Y129" s="120"/>
      <c r="Z129" s="21"/>
      <c r="AA129" s="21"/>
      <c r="AB129" s="21"/>
      <c r="AC129" s="1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</row>
    <row r="130" spans="1:54">
      <c r="A130" s="114" t="s">
        <v>237</v>
      </c>
      <c r="B130" s="61"/>
      <c r="C130" s="40" t="s">
        <v>378</v>
      </c>
      <c r="D130" s="39"/>
      <c r="E130" s="115"/>
      <c r="F130" s="39"/>
      <c r="G130" s="29"/>
      <c r="H130" s="29"/>
      <c r="I130" s="29"/>
      <c r="J130" s="35"/>
      <c r="K130" s="35"/>
      <c r="L130" s="35"/>
      <c r="M130" s="35"/>
      <c r="N130" s="35"/>
      <c r="O130" s="35"/>
      <c r="P130" s="35"/>
      <c r="Q130" s="35"/>
      <c r="R130" s="35"/>
      <c r="S130" s="29" t="s">
        <v>242</v>
      </c>
      <c r="T130" s="21"/>
      <c r="U130" s="21"/>
      <c r="V130" s="21"/>
      <c r="W130" s="21"/>
      <c r="X130" s="21"/>
      <c r="Y130" s="120"/>
      <c r="Z130" s="21"/>
      <c r="AA130" s="21"/>
      <c r="AB130" s="21"/>
      <c r="AC130" s="1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</row>
    <row r="131" spans="1:54">
      <c r="A131" s="112"/>
      <c r="B131" s="62">
        <v>1.0</v>
      </c>
      <c r="C131" s="37" t="str">
        <f>IF(A131="","",VLOOKUP($A$130,IF(LEN(A131)=2,U17MB,U17MA),VLOOKUP(LEFT(A131,1),club,6,FALSE),FALSE))</f>
        <v/>
      </c>
      <c r="D131" s="37" t="str">
        <f>IF(A131="","",VLOOKUP(LEFT(A131,1),club,2,FALSE))</f>
        <v/>
      </c>
      <c r="E131" s="93"/>
      <c r="F131" s="37">
        <f>Decsheets!$V$5</f>
        <v>8.0</v>
      </c>
      <c r="G131" s="29"/>
      <c r="H131" s="29"/>
      <c r="I131" s="39"/>
      <c r="J131" s="35" t="str">
        <f>IF($A131="","",IF(LEFT($A131,1)=J$13,$F131,""))</f>
        <v/>
      </c>
      <c r="K131" s="35" t="str">
        <f>IF($A131="","",IF(LEFT($A131,1)=K$13,$F131,""))</f>
        <v/>
      </c>
      <c r="L131" s="35" t="str">
        <f>IF($A131="","",IF(LEFT($A131,1)=L$13,$F131,""))</f>
        <v/>
      </c>
      <c r="M131" s="35" t="str">
        <f>IF($A131="","",IF(LEFT($A131,1)=M$13,$F131,""))</f>
        <v/>
      </c>
      <c r="N131" s="35" t="str">
        <f>IF($A131="","",IF(LEFT($A131,1)=N$13,$F131,""))</f>
        <v/>
      </c>
      <c r="O131" s="35" t="str">
        <f>IF($A131="","",IF(LEFT($A131,1)=O$13,$F131,""))</f>
        <v/>
      </c>
      <c r="P131" s="35" t="str">
        <f>IF($A131="","",IF(LEFT($A131,1)=P$13,$F131,""))</f>
        <v/>
      </c>
      <c r="Q131" s="35" t="str">
        <f>IF($A131="","",IF(LEFT($A131,1)=Q$13,$F131,""))</f>
        <v/>
      </c>
      <c r="R131" s="35"/>
      <c r="S131" s="29"/>
      <c r="T131" s="21" t="s">
        <v>274</v>
      </c>
      <c r="U131" s="21" t="s">
        <v>247</v>
      </c>
      <c r="V131" s="21" t="s">
        <v>377</v>
      </c>
      <c r="W131" s="21" t="s">
        <v>15</v>
      </c>
      <c r="Y131" s="120"/>
      <c r="Z131" s="21"/>
      <c r="AA131" s="21"/>
      <c r="AB131" s="21"/>
      <c r="AC131" s="1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</row>
    <row r="132" spans="1:54">
      <c r="A132" s="112"/>
      <c r="B132" s="62">
        <v>2.0</v>
      </c>
      <c r="C132" s="37" t="str">
        <f>IF(A132="","",VLOOKUP($A$130,IF(LEN(A132)=2,U17MB,U17MA),VLOOKUP(LEFT(A132,1),club,6,FALSE),FALSE))</f>
        <v/>
      </c>
      <c r="D132" s="37" t="str">
        <f>IF(A132="","",VLOOKUP(LEFT(A132,1),club,2,FALSE))</f>
        <v/>
      </c>
      <c r="E132" s="93"/>
      <c r="F132" s="37">
        <f>Decsheets!$V$6</f>
        <v>7.0</v>
      </c>
      <c r="G132" s="29"/>
      <c r="H132" s="29"/>
      <c r="I132" s="39"/>
      <c r="J132" s="35" t="str">
        <f>IF($A132="","",IF(LEFT($A132,1)=J$13,$F132,""))</f>
        <v/>
      </c>
      <c r="K132" s="35" t="str">
        <f>IF($A132="","",IF(LEFT($A132,1)=K$13,$F132,""))</f>
        <v/>
      </c>
      <c r="L132" s="35" t="str">
        <f>IF($A132="","",IF(LEFT($A132,1)=L$13,$F132,""))</f>
        <v/>
      </c>
      <c r="M132" s="35" t="str">
        <f>IF($A132="","",IF(LEFT($A132,1)=M$13,$F132,""))</f>
        <v/>
      </c>
      <c r="N132" s="35" t="str">
        <f>IF($A132="","",IF(LEFT($A132,1)=N$13,$F132,""))</f>
        <v/>
      </c>
      <c r="O132" s="35" t="str">
        <f>IF($A132="","",IF(LEFT($A132,1)=O$13,$F132,""))</f>
        <v/>
      </c>
      <c r="P132" s="35" t="str">
        <f>IF($A132="","",IF(LEFT($A132,1)=P$13,$F132,""))</f>
        <v/>
      </c>
      <c r="Q132" s="35" t="str">
        <f>IF($A132="","",IF(LEFT($A132,1)=Q$13,$F132,""))</f>
        <v/>
      </c>
      <c r="R132" s="35"/>
      <c r="S132" s="29"/>
      <c r="T132" s="21" t="s">
        <v>274</v>
      </c>
      <c r="U132" s="21" t="s">
        <v>247</v>
      </c>
      <c r="V132" s="21" t="s">
        <v>377</v>
      </c>
      <c r="W132" s="21" t="s">
        <v>15</v>
      </c>
      <c r="Y132" s="120"/>
      <c r="Z132" s="21"/>
      <c r="AA132" s="21"/>
      <c r="AB132" s="21"/>
      <c r="AC132" s="1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</row>
    <row r="133" spans="1:54">
      <c r="A133" s="112"/>
      <c r="B133" s="62">
        <v>3.0</v>
      </c>
      <c r="C133" s="37" t="str">
        <f>IF(A133="","",VLOOKUP($A$130,IF(LEN(A133)=2,U17MB,U17MA),VLOOKUP(LEFT(A133,1),club,6,FALSE),FALSE))</f>
        <v/>
      </c>
      <c r="D133" s="37" t="str">
        <f>IF(A133="","",VLOOKUP(LEFT(A133,1),club,2,FALSE))</f>
        <v/>
      </c>
      <c r="E133" s="93"/>
      <c r="F133" s="37">
        <f>Decsheets!$V$7</f>
        <v>6.0</v>
      </c>
      <c r="G133" s="29"/>
      <c r="H133" s="29"/>
      <c r="I133" s="39"/>
      <c r="J133" s="35" t="str">
        <f>IF($A133="","",IF(LEFT($A133,1)=J$13,$F133,""))</f>
        <v/>
      </c>
      <c r="K133" s="35" t="str">
        <f>IF($A133="","",IF(LEFT($A133,1)=K$13,$F133,""))</f>
        <v/>
      </c>
      <c r="L133" s="35" t="str">
        <f>IF($A133="","",IF(LEFT($A133,1)=L$13,$F133,""))</f>
        <v/>
      </c>
      <c r="M133" s="35" t="str">
        <f>IF($A133="","",IF(LEFT($A133,1)=M$13,$F133,""))</f>
        <v/>
      </c>
      <c r="N133" s="35" t="str">
        <f>IF($A133="","",IF(LEFT($A133,1)=N$13,$F133,""))</f>
        <v/>
      </c>
      <c r="O133" s="35" t="str">
        <f>IF($A133="","",IF(LEFT($A133,1)=O$13,$F133,""))</f>
        <v/>
      </c>
      <c r="P133" s="35" t="str">
        <f>IF($A133="","",IF(LEFT($A133,1)=P$13,$F133,""))</f>
        <v/>
      </c>
      <c r="Q133" s="35" t="str">
        <f>IF($A133="","",IF(LEFT($A133,1)=Q$13,$F133,""))</f>
        <v/>
      </c>
      <c r="R133" s="35"/>
      <c r="S133" s="29"/>
      <c r="T133" s="21" t="s">
        <v>274</v>
      </c>
      <c r="U133" s="21" t="s">
        <v>247</v>
      </c>
      <c r="V133" s="21" t="s">
        <v>377</v>
      </c>
      <c r="W133" s="21" t="s">
        <v>15</v>
      </c>
      <c r="Y133" s="120"/>
      <c r="Z133" s="21"/>
      <c r="AA133" s="21"/>
      <c r="AB133" s="21"/>
      <c r="AC133" s="1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</row>
    <row r="134" spans="1:54">
      <c r="A134" s="112"/>
      <c r="B134" s="62" t="s">
        <v>114</v>
      </c>
      <c r="C134" s="37" t="str">
        <f>IF(A134="","",VLOOKUP($A$130,IF(LEN(A134)=2,U17MB,U17MA),VLOOKUP(LEFT(A134,1),club,6,FALSE),FALSE))</f>
        <v/>
      </c>
      <c r="D134" s="37" t="str">
        <f>IF(A134="","",VLOOKUP(LEFT(A134,1),club,2,FALSE))</f>
        <v/>
      </c>
      <c r="E134" s="93"/>
      <c r="F134" s="37">
        <f>Decsheets!$V$8</f>
        <v>5.0</v>
      </c>
      <c r="G134" s="29"/>
      <c r="H134" s="29"/>
      <c r="I134" s="39"/>
      <c r="J134" s="35" t="str">
        <f>IF($A134="","",IF(LEFT($A134,1)=J$13,$F134,""))</f>
        <v/>
      </c>
      <c r="K134" s="35" t="str">
        <f>IF($A134="","",IF(LEFT($A134,1)=K$13,$F134,""))</f>
        <v/>
      </c>
      <c r="L134" s="35" t="str">
        <f>IF($A134="","",IF(LEFT($A134,1)=L$13,$F134,""))</f>
        <v/>
      </c>
      <c r="M134" s="35" t="str">
        <f>IF($A134="","",IF(LEFT($A134,1)=M$13,$F134,""))</f>
        <v/>
      </c>
      <c r="N134" s="35" t="str">
        <f>IF($A134="","",IF(LEFT($A134,1)=N$13,$F134,""))</f>
        <v/>
      </c>
      <c r="O134" s="35" t="str">
        <f>IF($A134="","",IF(LEFT($A134,1)=O$13,$F134,""))</f>
        <v/>
      </c>
      <c r="P134" s="35" t="str">
        <f>IF($A134="","",IF(LEFT($A134,1)=P$13,$F134,""))</f>
        <v/>
      </c>
      <c r="Q134" s="35" t="str">
        <f>IF($A134="","",IF(LEFT($A134,1)=Q$13,$F134,""))</f>
        <v/>
      </c>
      <c r="R134" s="35"/>
      <c r="S134" s="29"/>
      <c r="T134" s="21" t="s">
        <v>274</v>
      </c>
      <c r="U134" s="21" t="s">
        <v>247</v>
      </c>
      <c r="V134" s="21" t="s">
        <v>377</v>
      </c>
      <c r="W134" s="21" t="s">
        <v>15</v>
      </c>
      <c r="Y134" s="120"/>
      <c r="Z134" s="21"/>
      <c r="AA134" s="21"/>
      <c r="AB134" s="21"/>
      <c r="AC134" s="1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</row>
    <row r="135" spans="1:54">
      <c r="A135" s="112"/>
      <c r="B135" s="62" t="s">
        <v>115</v>
      </c>
      <c r="C135" s="37" t="str">
        <f>IF(A135="","",VLOOKUP($A$130,IF(LEN(A135)=2,U17MB,U17MA),VLOOKUP(LEFT(A135,1),club,6,FALSE),FALSE))</f>
        <v/>
      </c>
      <c r="D135" s="37" t="str">
        <f>IF(A135="","",VLOOKUP(LEFT(A135,1),club,2,FALSE))</f>
        <v/>
      </c>
      <c r="E135" s="93"/>
      <c r="F135" s="37">
        <f>Decsheets!$V$9</f>
        <v>4.0</v>
      </c>
      <c r="G135" s="29"/>
      <c r="H135" s="29"/>
      <c r="I135" s="39"/>
      <c r="J135" s="35" t="str">
        <f>IF($A135="","",IF(LEFT($A135,1)=J$13,$F135,""))</f>
        <v/>
      </c>
      <c r="K135" s="35" t="str">
        <f>IF($A135="","",IF(LEFT($A135,1)=K$13,$F135,""))</f>
        <v/>
      </c>
      <c r="L135" s="35" t="str">
        <f>IF($A135="","",IF(LEFT($A135,1)=L$13,$F135,""))</f>
        <v/>
      </c>
      <c r="M135" s="35" t="str">
        <f>IF($A135="","",IF(LEFT($A135,1)=M$13,$F135,""))</f>
        <v/>
      </c>
      <c r="N135" s="35" t="str">
        <f>IF($A135="","",IF(LEFT($A135,1)=N$13,$F135,""))</f>
        <v/>
      </c>
      <c r="O135" s="35" t="str">
        <f>IF($A135="","",IF(LEFT($A135,1)=O$13,$F135,""))</f>
        <v/>
      </c>
      <c r="P135" s="35" t="str">
        <f>IF($A135="","",IF(LEFT($A135,1)=P$13,$F135,""))</f>
        <v/>
      </c>
      <c r="Q135" s="35" t="str">
        <f>IF($A135="","",IF(LEFT($A135,1)=Q$13,$F135,""))</f>
        <v/>
      </c>
      <c r="R135" s="35"/>
      <c r="S135" s="29"/>
      <c r="T135" s="21" t="s">
        <v>274</v>
      </c>
      <c r="U135" s="21" t="s">
        <v>247</v>
      </c>
      <c r="V135" s="21" t="s">
        <v>377</v>
      </c>
      <c r="W135" s="21" t="s">
        <v>15</v>
      </c>
      <c r="Y135" s="120"/>
      <c r="Z135" s="21"/>
      <c r="AA135" s="21"/>
      <c r="AB135" s="21"/>
      <c r="AC135" s="1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</row>
    <row r="136" spans="1:54">
      <c r="A136" s="112"/>
      <c r="B136" s="62" t="s">
        <v>116</v>
      </c>
      <c r="C136" s="37" t="str">
        <f>IF(A136="","",VLOOKUP($A$130,IF(LEN(A136)=2,U17MB,U17MA),VLOOKUP(LEFT(A136,1),club,6,FALSE),FALSE))</f>
        <v/>
      </c>
      <c r="D136" s="37" t="str">
        <f>IF(A136="","",VLOOKUP(LEFT(A136,1),club,2,FALSE))</f>
        <v/>
      </c>
      <c r="E136" s="93"/>
      <c r="F136" s="37">
        <f>Decsheets!$V$10</f>
        <v>3.0</v>
      </c>
      <c r="G136" s="29"/>
      <c r="H136" s="29"/>
      <c r="I136" s="39"/>
      <c r="J136" s="35" t="str">
        <f>IF($A136="","",IF(LEFT($A136,1)=J$13,$F136,""))</f>
        <v/>
      </c>
      <c r="K136" s="35" t="str">
        <f>IF($A136="","",IF(LEFT($A136,1)=K$13,$F136,""))</f>
        <v/>
      </c>
      <c r="L136" s="35" t="str">
        <f>IF($A136="","",IF(LEFT($A136,1)=L$13,$F136,""))</f>
        <v/>
      </c>
      <c r="M136" s="35" t="str">
        <f>IF($A136="","",IF(LEFT($A136,1)=M$13,$F136,""))</f>
        <v/>
      </c>
      <c r="N136" s="35" t="str">
        <f>IF($A136="","",IF(LEFT($A136,1)=N$13,$F136,""))</f>
        <v/>
      </c>
      <c r="O136" s="35" t="str">
        <f>IF($A136="","",IF(LEFT($A136,1)=O$13,$F136,""))</f>
        <v/>
      </c>
      <c r="P136" s="35" t="str">
        <f>IF($A136="","",IF(LEFT($A136,1)=P$13,$F136,""))</f>
        <v/>
      </c>
      <c r="Q136" s="35" t="str">
        <f>IF($A136="","",IF(LEFT($A136,1)=Q$13,$F136,""))</f>
        <v/>
      </c>
      <c r="R136" s="35"/>
      <c r="S136" s="29"/>
      <c r="T136" s="21" t="s">
        <v>274</v>
      </c>
      <c r="U136" s="21" t="s">
        <v>247</v>
      </c>
      <c r="V136" s="21" t="s">
        <v>377</v>
      </c>
      <c r="W136" s="21" t="s">
        <v>15</v>
      </c>
      <c r="Y136" s="120"/>
      <c r="Z136" s="21"/>
      <c r="AA136" s="21"/>
      <c r="AB136" s="21"/>
      <c r="AC136" s="1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</row>
    <row r="137" spans="1:54">
      <c r="A137" s="112"/>
      <c r="B137" s="62" t="s">
        <v>117</v>
      </c>
      <c r="C137" s="37" t="str">
        <f>IF(A137="","",VLOOKUP($A$130,IF(LEN(A137)=2,U17MB,U17MA),VLOOKUP(LEFT(A137,1),club,6,FALSE),FALSE))</f>
        <v/>
      </c>
      <c r="D137" s="37" t="str">
        <f>IF(A137="","",VLOOKUP(LEFT(A137,1),club,2,FALSE))</f>
        <v/>
      </c>
      <c r="E137" s="93"/>
      <c r="F137" s="37">
        <f>Decsheets!$V$11</f>
        <v>2.0</v>
      </c>
      <c r="G137" s="29"/>
      <c r="H137" s="29"/>
      <c r="I137" s="39"/>
      <c r="J137" s="35" t="str">
        <f>IF($A137="","",IF(LEFT($A137,1)=J$13,$F137,""))</f>
        <v/>
      </c>
      <c r="K137" s="35" t="str">
        <f>IF($A137="","",IF(LEFT($A137,1)=K$13,$F137,""))</f>
        <v/>
      </c>
      <c r="L137" s="35" t="str">
        <f>IF($A137="","",IF(LEFT($A137,1)=L$13,$F137,""))</f>
        <v/>
      </c>
      <c r="M137" s="35" t="str">
        <f>IF($A137="","",IF(LEFT($A137,1)=M$13,$F137,""))</f>
        <v/>
      </c>
      <c r="N137" s="35" t="str">
        <f>IF($A137="","",IF(LEFT($A137,1)=N$13,$F137,""))</f>
        <v/>
      </c>
      <c r="O137" s="35" t="str">
        <f>IF($A137="","",IF(LEFT($A137,1)=O$13,$F137,""))</f>
        <v/>
      </c>
      <c r="P137" s="35" t="str">
        <f>IF($A137="","",IF(LEFT($A137,1)=P$13,$F137,""))</f>
        <v/>
      </c>
      <c r="Q137" s="35" t="str">
        <f>IF($A137="","",IF(LEFT($A137,1)=Q$13,$F137,""))</f>
        <v/>
      </c>
      <c r="R137" s="35"/>
      <c r="S137" s="29"/>
      <c r="T137" s="21" t="s">
        <v>274</v>
      </c>
      <c r="U137" s="21" t="s">
        <v>247</v>
      </c>
      <c r="V137" s="21" t="s">
        <v>377</v>
      </c>
      <c r="W137" s="21" t="s">
        <v>15</v>
      </c>
      <c r="Y137" s="120"/>
      <c r="Z137" s="21"/>
      <c r="AA137" s="21"/>
      <c r="AB137" s="21"/>
      <c r="AC137" s="1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</row>
    <row r="138" spans="1:54">
      <c r="A138" s="112"/>
      <c r="B138" s="62" t="s">
        <v>118</v>
      </c>
      <c r="C138" s="37" t="str">
        <f>IF(A138="","",VLOOKUP($A$130,IF(LEN(A138)=2,U17MB,U17MA),VLOOKUP(LEFT(A138,1),club,6,FALSE),FALSE))</f>
        <v/>
      </c>
      <c r="D138" s="37" t="str">
        <f>IF(A138="","",VLOOKUP(LEFT(A138,1),club,2,FALSE))</f>
        <v/>
      </c>
      <c r="E138" s="93"/>
      <c r="F138" s="37">
        <f>Decsheets!$V$12</f>
        <v>1.0</v>
      </c>
      <c r="G138" s="29"/>
      <c r="H138" s="29"/>
      <c r="I138" s="39"/>
      <c r="J138" s="35" t="str">
        <f>IF($A138="","",IF(LEFT($A138,1)=J$13,$F138,""))</f>
        <v/>
      </c>
      <c r="K138" s="35" t="str">
        <f>IF($A138="","",IF(LEFT($A138,1)=K$13,$F138,""))</f>
        <v/>
      </c>
      <c r="L138" s="35" t="str">
        <f>IF($A138="","",IF(LEFT($A138,1)=L$13,$F138,""))</f>
        <v/>
      </c>
      <c r="M138" s="35" t="str">
        <f>IF($A138="","",IF(LEFT($A138,1)=M$13,$F138,""))</f>
        <v/>
      </c>
      <c r="N138" s="35" t="str">
        <f>IF($A138="","",IF(LEFT($A138,1)=N$13,$F138,""))</f>
        <v/>
      </c>
      <c r="O138" s="35" t="str">
        <f>IF($A138="","",IF(LEFT($A138,1)=O$13,$F138,""))</f>
        <v/>
      </c>
      <c r="P138" s="35" t="str">
        <f>IF($A138="","",IF(LEFT($A138,1)=P$13,$F138,""))</f>
        <v/>
      </c>
      <c r="Q138" s="35" t="str">
        <f>IF($A138="","",IF(LEFT($A138,1)=Q$13,$F138,""))</f>
        <v/>
      </c>
      <c r="R138" s="35">
        <f>SUM(Decsheets!$V$5:$V$12)-(SUM(J131:Q138))</f>
        <v>36.0</v>
      </c>
      <c r="S138" s="29"/>
      <c r="T138" s="21" t="s">
        <v>274</v>
      </c>
      <c r="U138" s="21" t="s">
        <v>247</v>
      </c>
      <c r="V138" s="21" t="s">
        <v>377</v>
      </c>
      <c r="W138" s="21" t="s">
        <v>15</v>
      </c>
      <c r="Y138" s="120"/>
      <c r="Z138" s="21"/>
      <c r="AA138" s="21"/>
      <c r="AB138" s="21"/>
      <c r="AC138" s="1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</row>
    <row r="139" spans="1:54">
      <c r="A139" s="114" t="s">
        <v>197</v>
      </c>
      <c r="B139" s="61"/>
      <c r="C139" s="40" t="s">
        <v>379</v>
      </c>
      <c r="D139" s="39"/>
      <c r="E139" s="115"/>
      <c r="F139" s="39"/>
      <c r="G139" s="29"/>
      <c r="H139" s="29"/>
      <c r="I139" s="29"/>
      <c r="J139" s="35"/>
      <c r="K139" s="35"/>
      <c r="L139" s="35"/>
      <c r="M139" s="35"/>
      <c r="N139" s="35"/>
      <c r="O139" s="35"/>
      <c r="P139" s="35"/>
      <c r="Q139" s="35"/>
      <c r="R139" s="35"/>
      <c r="S139" s="29" t="s">
        <v>166</v>
      </c>
      <c r="T139" s="21"/>
      <c r="U139" s="21"/>
      <c r="V139" s="21"/>
      <c r="W139" s="21"/>
      <c r="X139" s="21"/>
      <c r="Y139" s="120"/>
      <c r="Z139" s="21"/>
      <c r="AA139" s="21"/>
      <c r="AB139" s="21"/>
      <c r="AC139" s="1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</row>
    <row r="140" spans="1:54">
      <c r="A140" s="112"/>
      <c r="B140" s="62">
        <v>1.0</v>
      </c>
      <c r="C140" s="37" t="str">
        <f>IF(A140="","",VLOOKUP($A$139,IF(LEN(A140)=2,U17MB,U17MA),VLOOKUP(LEFT(A140,1),club,6,FALSE),FALSE))</f>
        <v/>
      </c>
      <c r="D140" s="37" t="str">
        <f>IF(A140="","",VLOOKUP(LEFT(A140,1),club,2,FALSE))</f>
        <v/>
      </c>
      <c r="E140" s="93" t="s">
        <v>145</v>
      </c>
      <c r="F140" s="37">
        <f>Decsheets!$U$5</f>
        <v>16.0</v>
      </c>
      <c r="G140" s="29"/>
      <c r="H140" s="29"/>
      <c r="I140" s="39"/>
      <c r="J140" s="35" t="str">
        <f>IF($A140="","",IF(LEFT($A140,1)=J$13,$F140,""))</f>
        <v/>
      </c>
      <c r="K140" s="35" t="str">
        <f>IF($A140="","",IF(LEFT($A140,1)=K$13,$F140,""))</f>
        <v/>
      </c>
      <c r="L140" s="35" t="str">
        <f>IF($A140="","",IF(LEFT($A140,1)=L$13,$F140,""))</f>
        <v/>
      </c>
      <c r="M140" s="35" t="str">
        <f>IF($A140="","",IF(LEFT($A140,1)=M$13,$F140,""))</f>
        <v/>
      </c>
      <c r="N140" s="35" t="str">
        <f>IF($A140="","",IF(LEFT($A140,1)=N$13,$F140,""))</f>
        <v/>
      </c>
      <c r="O140" s="35" t="str">
        <f>IF($A140="","",IF(LEFT($A140,1)=O$13,$F140,""))</f>
        <v/>
      </c>
      <c r="P140" s="35" t="str">
        <f>IF($A140="","",IF(LEFT($A140,1)=P$13,$F140,""))</f>
        <v/>
      </c>
      <c r="Q140" s="35" t="str">
        <f>IF($A140="","",IF(LEFT($A140,1)=Q$13,$F140,""))</f>
        <v/>
      </c>
      <c r="R140" s="35"/>
      <c r="S140" s="29"/>
      <c r="T140" s="21" t="s">
        <v>274</v>
      </c>
      <c r="U140" s="21" t="s">
        <v>247</v>
      </c>
      <c r="V140" s="32" t="s">
        <v>380</v>
      </c>
      <c r="W140" s="21" t="s">
        <v>10</v>
      </c>
      <c r="Y140" s="120"/>
      <c r="Z140" s="21"/>
      <c r="AA140" s="21"/>
      <c r="AB140" s="21"/>
      <c r="AC140" s="1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</row>
    <row r="141" spans="1:54">
      <c r="A141" s="112"/>
      <c r="B141" s="62">
        <v>2.0</v>
      </c>
      <c r="C141" s="37" t="str">
        <f>IF(A141="","",VLOOKUP($A$139,IF(LEN(A141)=2,U17MB,U17MA),VLOOKUP(LEFT(A141,1),club,6,FALSE),FALSE))</f>
        <v/>
      </c>
      <c r="D141" s="37" t="str">
        <f>IF(A141="","",VLOOKUP(LEFT(A141,1),club,2,FALSE))</f>
        <v/>
      </c>
      <c r="E141" s="93"/>
      <c r="F141" s="37">
        <f>Decsheets!$U$6</f>
        <v>14.0</v>
      </c>
      <c r="G141" s="29"/>
      <c r="H141" s="29"/>
      <c r="I141" s="39"/>
      <c r="J141" s="35" t="str">
        <f>IF($A141="","",IF(LEFT($A141,1)=J$13,$F141,""))</f>
        <v/>
      </c>
      <c r="K141" s="35" t="str">
        <f>IF($A141="","",IF(LEFT($A141,1)=K$13,$F141,""))</f>
        <v/>
      </c>
      <c r="L141" s="35" t="str">
        <f>IF($A141="","",IF(LEFT($A141,1)=L$13,$F141,""))</f>
        <v/>
      </c>
      <c r="M141" s="35" t="str">
        <f>IF($A141="","",IF(LEFT($A141,1)=M$13,$F141,""))</f>
        <v/>
      </c>
      <c r="N141" s="35" t="str">
        <f>IF($A141="","",IF(LEFT($A141,1)=N$13,$F141,""))</f>
        <v/>
      </c>
      <c r="O141" s="35" t="str">
        <f>IF($A141="","",IF(LEFT($A141,1)=O$13,$F141,""))</f>
        <v/>
      </c>
      <c r="P141" s="35" t="str">
        <f>IF($A141="","",IF(LEFT($A141,1)=P$13,$F141,""))</f>
        <v/>
      </c>
      <c r="Q141" s="35" t="str">
        <f>IF($A141="","",IF(LEFT($A141,1)=Q$13,$F141,""))</f>
        <v/>
      </c>
      <c r="R141" s="35"/>
      <c r="S141" s="29"/>
      <c r="T141" s="21" t="s">
        <v>274</v>
      </c>
      <c r="U141" s="21" t="s">
        <v>247</v>
      </c>
      <c r="V141" s="32" t="s">
        <v>380</v>
      </c>
      <c r="W141" s="21" t="s">
        <v>10</v>
      </c>
      <c r="Y141" s="120"/>
      <c r="Z141" s="21"/>
      <c r="AA141" s="21"/>
      <c r="AB141" s="21"/>
      <c r="AC141" s="1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</row>
    <row r="142" spans="1:54">
      <c r="A142" s="112"/>
      <c r="B142" s="62">
        <v>3.0</v>
      </c>
      <c r="C142" s="37" t="str">
        <f>IF(A142="","",VLOOKUP($A$139,IF(LEN(A142)=2,U17MB,U17MA),VLOOKUP(LEFT(A142,1),club,6,FALSE),FALSE))</f>
        <v/>
      </c>
      <c r="D142" s="37" t="str">
        <f>IF(A142="","",VLOOKUP(LEFT(A142,1),club,2,FALSE))</f>
        <v/>
      </c>
      <c r="E142" s="93"/>
      <c r="F142" s="37">
        <f>Decsheets!$U$7</f>
        <v>12.0</v>
      </c>
      <c r="G142" s="29"/>
      <c r="H142" s="29"/>
      <c r="I142" s="39"/>
      <c r="J142" s="35" t="str">
        <f>IF($A142="","",IF(LEFT($A142,1)=J$13,$F142,""))</f>
        <v/>
      </c>
      <c r="K142" s="35" t="str">
        <f>IF($A142="","",IF(LEFT($A142,1)=K$13,$F142,""))</f>
        <v/>
      </c>
      <c r="L142" s="35" t="str">
        <f>IF($A142="","",IF(LEFT($A142,1)=L$13,$F142,""))</f>
        <v/>
      </c>
      <c r="M142" s="35" t="str">
        <f>IF($A142="","",IF(LEFT($A142,1)=M$13,$F142,""))</f>
        <v/>
      </c>
      <c r="N142" s="35" t="str">
        <f>IF($A142="","",IF(LEFT($A142,1)=N$13,$F142,""))</f>
        <v/>
      </c>
      <c r="O142" s="35" t="str">
        <f>IF($A142="","",IF(LEFT($A142,1)=O$13,$F142,""))</f>
        <v/>
      </c>
      <c r="P142" s="35" t="str">
        <f>IF($A142="","",IF(LEFT($A142,1)=P$13,$F142,""))</f>
        <v/>
      </c>
      <c r="Q142" s="35" t="str">
        <f>IF($A142="","",IF(LEFT($A142,1)=Q$13,$F142,""))</f>
        <v/>
      </c>
      <c r="R142" s="35"/>
      <c r="S142" s="29"/>
      <c r="T142" s="21" t="s">
        <v>274</v>
      </c>
      <c r="U142" s="21" t="s">
        <v>247</v>
      </c>
      <c r="V142" s="32" t="s">
        <v>380</v>
      </c>
      <c r="W142" s="21" t="s">
        <v>10</v>
      </c>
      <c r="Y142" s="120"/>
      <c r="Z142" s="21"/>
      <c r="AA142" s="21"/>
      <c r="AB142" s="21"/>
      <c r="AC142" s="1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</row>
    <row r="143" spans="1:54">
      <c r="A143" s="112"/>
      <c r="B143" s="62" t="s">
        <v>114</v>
      </c>
      <c r="C143" s="37" t="str">
        <f>IF(A143="","",VLOOKUP($A$139,IF(LEN(A143)=2,U17MB,U17MA),VLOOKUP(LEFT(A143,1),club,6,FALSE),FALSE))</f>
        <v/>
      </c>
      <c r="D143" s="37" t="str">
        <f>IF(A143="","",VLOOKUP(LEFT(A143,1),club,2,FALSE))</f>
        <v/>
      </c>
      <c r="E143" s="93"/>
      <c r="F143" s="37">
        <f>Decsheets!$U$8</f>
        <v>10.0</v>
      </c>
      <c r="G143" s="29"/>
      <c r="H143" s="29"/>
      <c r="I143" s="39"/>
      <c r="J143" s="35" t="str">
        <f>IF($A143="","",IF(LEFT($A143,1)=J$13,$F143,""))</f>
        <v/>
      </c>
      <c r="K143" s="35" t="str">
        <f>IF($A143="","",IF(LEFT($A143,1)=K$13,$F143,""))</f>
        <v/>
      </c>
      <c r="L143" s="35" t="str">
        <f>IF($A143="","",IF(LEFT($A143,1)=L$13,$F143,""))</f>
        <v/>
      </c>
      <c r="M143" s="35" t="str">
        <f>IF($A143="","",IF(LEFT($A143,1)=M$13,$F143,""))</f>
        <v/>
      </c>
      <c r="N143" s="35" t="str">
        <f>IF($A143="","",IF(LEFT($A143,1)=N$13,$F143,""))</f>
        <v/>
      </c>
      <c r="O143" s="35" t="str">
        <f>IF($A143="","",IF(LEFT($A143,1)=O$13,$F143,""))</f>
        <v/>
      </c>
      <c r="P143" s="35" t="str">
        <f>IF($A143="","",IF(LEFT($A143,1)=P$13,$F143,""))</f>
        <v/>
      </c>
      <c r="Q143" s="35" t="str">
        <f>IF($A143="","",IF(LEFT($A143,1)=Q$13,$F143,""))</f>
        <v/>
      </c>
      <c r="R143" s="35"/>
      <c r="S143" s="29"/>
      <c r="T143" s="21" t="s">
        <v>274</v>
      </c>
      <c r="U143" s="21" t="s">
        <v>247</v>
      </c>
      <c r="V143" s="32" t="s">
        <v>380</v>
      </c>
      <c r="W143" s="21" t="s">
        <v>10</v>
      </c>
      <c r="Y143" s="120"/>
      <c r="Z143" s="21"/>
      <c r="AA143" s="21"/>
      <c r="AB143" s="21"/>
      <c r="AC143" s="1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</row>
    <row r="144" spans="1:54">
      <c r="A144" s="112"/>
      <c r="B144" s="62" t="s">
        <v>115</v>
      </c>
      <c r="C144" s="37" t="str">
        <f>IF(A144="","",VLOOKUP($A$139,IF(LEN(A144)=2,U17MB,U17MA),VLOOKUP(LEFT(A144,1),club,6,FALSE),FALSE))</f>
        <v/>
      </c>
      <c r="D144" s="37" t="str">
        <f>IF(A144="","",VLOOKUP(LEFT(A144,1),club,2,FALSE))</f>
        <v/>
      </c>
      <c r="E144" s="93"/>
      <c r="F144" s="37">
        <f>Decsheets!$U$9</f>
        <v>8.0</v>
      </c>
      <c r="G144" s="29"/>
      <c r="H144" s="29"/>
      <c r="I144" s="39"/>
      <c r="J144" s="35" t="str">
        <f>IF($A144="","",IF(LEFT($A144,1)=J$13,$F144,""))</f>
        <v/>
      </c>
      <c r="K144" s="35" t="str">
        <f>IF($A144="","",IF(LEFT($A144,1)=K$13,$F144,""))</f>
        <v/>
      </c>
      <c r="L144" s="35" t="str">
        <f>IF($A144="","",IF(LEFT($A144,1)=L$13,$F144,""))</f>
        <v/>
      </c>
      <c r="M144" s="35" t="str">
        <f>IF($A144="","",IF(LEFT($A144,1)=M$13,$F144,""))</f>
        <v/>
      </c>
      <c r="N144" s="35" t="str">
        <f>IF($A144="","",IF(LEFT($A144,1)=N$13,$F144,""))</f>
        <v/>
      </c>
      <c r="O144" s="35" t="str">
        <f>IF($A144="","",IF(LEFT($A144,1)=O$13,$F144,""))</f>
        <v/>
      </c>
      <c r="P144" s="35" t="str">
        <f>IF($A144="","",IF(LEFT($A144,1)=P$13,$F144,""))</f>
        <v/>
      </c>
      <c r="Q144" s="35" t="str">
        <f>IF($A144="","",IF(LEFT($A144,1)=Q$13,$F144,""))</f>
        <v/>
      </c>
      <c r="R144" s="35"/>
      <c r="S144" s="29"/>
      <c r="T144" s="21" t="s">
        <v>274</v>
      </c>
      <c r="U144" s="21" t="s">
        <v>247</v>
      </c>
      <c r="V144" s="32" t="s">
        <v>380</v>
      </c>
      <c r="W144" s="21" t="s">
        <v>10</v>
      </c>
      <c r="Y144" s="120"/>
      <c r="Z144" s="21"/>
      <c r="AA144" s="21"/>
      <c r="AB144" s="21"/>
      <c r="AC144" s="1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</row>
    <row r="145" spans="1:54">
      <c r="A145" s="112"/>
      <c r="B145" s="62" t="s">
        <v>116</v>
      </c>
      <c r="C145" s="37" t="str">
        <f>IF(A145="","",VLOOKUP($A$139,IF(LEN(A145)=2,U17MB,U17MA),VLOOKUP(LEFT(A145,1),club,6,FALSE),FALSE))</f>
        <v/>
      </c>
      <c r="D145" s="37" t="str">
        <f>IF(A145="","",VLOOKUP(LEFT(A145,1),club,2,FALSE))</f>
        <v/>
      </c>
      <c r="E145" s="93"/>
      <c r="F145" s="37">
        <f>Decsheets!$U$10</f>
        <v>6.0</v>
      </c>
      <c r="G145" s="29"/>
      <c r="H145" s="29"/>
      <c r="I145" s="39"/>
      <c r="J145" s="35" t="str">
        <f>IF($A145="","",IF(LEFT($A145,1)=J$13,$F145,""))</f>
        <v/>
      </c>
      <c r="K145" s="35" t="str">
        <f>IF($A145="","",IF(LEFT($A145,1)=K$13,$F145,""))</f>
        <v/>
      </c>
      <c r="L145" s="35" t="str">
        <f>IF($A145="","",IF(LEFT($A145,1)=L$13,$F145,""))</f>
        <v/>
      </c>
      <c r="M145" s="35" t="str">
        <f>IF($A145="","",IF(LEFT($A145,1)=M$13,$F145,""))</f>
        <v/>
      </c>
      <c r="N145" s="35" t="str">
        <f>IF($A145="","",IF(LEFT($A145,1)=N$13,$F145,""))</f>
        <v/>
      </c>
      <c r="O145" s="35" t="str">
        <f>IF($A145="","",IF(LEFT($A145,1)=O$13,$F145,""))</f>
        <v/>
      </c>
      <c r="P145" s="35" t="str">
        <f>IF($A145="","",IF(LEFT($A145,1)=P$13,$F145,""))</f>
        <v/>
      </c>
      <c r="Q145" s="35" t="str">
        <f>IF($A145="","",IF(LEFT($A145,1)=Q$13,$F145,""))</f>
        <v/>
      </c>
      <c r="R145" s="35"/>
      <c r="S145" s="29"/>
      <c r="T145" s="21" t="s">
        <v>274</v>
      </c>
      <c r="U145" s="21" t="s">
        <v>247</v>
      </c>
      <c r="V145" s="32" t="s">
        <v>380</v>
      </c>
      <c r="W145" s="21" t="s">
        <v>10</v>
      </c>
      <c r="Y145" s="120"/>
      <c r="Z145" s="21"/>
      <c r="AA145" s="21"/>
      <c r="AB145" s="21"/>
      <c r="AC145" s="1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</row>
    <row r="146" spans="1:54">
      <c r="A146" s="112"/>
      <c r="B146" s="62" t="s">
        <v>117</v>
      </c>
      <c r="C146" s="37" t="str">
        <f>IF(A146="","",VLOOKUP($A$139,IF(LEN(A146)=2,U17MB,U17MA),VLOOKUP(LEFT(A146,1),club,6,FALSE),FALSE))</f>
        <v/>
      </c>
      <c r="D146" s="37" t="str">
        <f>IF(A146="","",VLOOKUP(LEFT(A146,1),club,2,FALSE))</f>
        <v/>
      </c>
      <c r="E146" s="93"/>
      <c r="F146" s="37">
        <f>Decsheets!$U$11</f>
        <v>4.0</v>
      </c>
      <c r="G146" s="29"/>
      <c r="H146" s="29"/>
      <c r="I146" s="39"/>
      <c r="J146" s="35" t="str">
        <f>IF($A146="","",IF(LEFT($A146,1)=J$13,$F146,""))</f>
        <v/>
      </c>
      <c r="K146" s="35" t="str">
        <f>IF($A146="","",IF(LEFT($A146,1)=K$13,$F146,""))</f>
        <v/>
      </c>
      <c r="L146" s="35" t="str">
        <f>IF($A146="","",IF(LEFT($A146,1)=L$13,$F146,""))</f>
        <v/>
      </c>
      <c r="M146" s="35" t="str">
        <f>IF($A146="","",IF(LEFT($A146,1)=M$13,$F146,""))</f>
        <v/>
      </c>
      <c r="N146" s="35" t="str">
        <f>IF($A146="","",IF(LEFT($A146,1)=N$13,$F146,""))</f>
        <v/>
      </c>
      <c r="O146" s="35" t="str">
        <f>IF($A146="","",IF(LEFT($A146,1)=O$13,$F146,""))</f>
        <v/>
      </c>
      <c r="P146" s="35" t="str">
        <f>IF($A146="","",IF(LEFT($A146,1)=P$13,$F146,""))</f>
        <v/>
      </c>
      <c r="Q146" s="35" t="str">
        <f>IF($A146="","",IF(LEFT($A146,1)=Q$13,$F146,""))</f>
        <v/>
      </c>
      <c r="R146" s="35"/>
      <c r="S146" s="29"/>
      <c r="T146" s="21" t="s">
        <v>274</v>
      </c>
      <c r="U146" s="21" t="s">
        <v>247</v>
      </c>
      <c r="V146" s="32" t="s">
        <v>380</v>
      </c>
      <c r="W146" s="21" t="s">
        <v>10</v>
      </c>
      <c r="Y146" s="120"/>
      <c r="Z146" s="21"/>
      <c r="AA146" s="21"/>
      <c r="AB146" s="21"/>
      <c r="AC146" s="1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</row>
    <row r="147" spans="1:54">
      <c r="A147" s="112"/>
      <c r="B147" s="62" t="s">
        <v>118</v>
      </c>
      <c r="C147" s="37" t="str">
        <f>IF(A147="","",VLOOKUP($A$139,IF(LEN(A147)=2,U17MB,U17MA),VLOOKUP(LEFT(A147,1),club,6,FALSE),FALSE))</f>
        <v/>
      </c>
      <c r="D147" s="37" t="str">
        <f>IF(A147="","",VLOOKUP(LEFT(A147,1),club,2,FALSE))</f>
        <v/>
      </c>
      <c r="E147" s="93"/>
      <c r="F147" s="37">
        <f>Decsheets!$U$12</f>
        <v>2.0</v>
      </c>
      <c r="G147" s="29"/>
      <c r="H147" s="29"/>
      <c r="I147" s="39"/>
      <c r="J147" s="35" t="str">
        <f>IF($A147="","",IF(LEFT($A147,1)=J$13,$F147,""))</f>
        <v/>
      </c>
      <c r="K147" s="35" t="str">
        <f>IF($A147="","",IF(LEFT($A147,1)=K$13,$F147,""))</f>
        <v/>
      </c>
      <c r="L147" s="35" t="str">
        <f>IF($A147="","",IF(LEFT($A147,1)=L$13,$F147,""))</f>
        <v/>
      </c>
      <c r="M147" s="35" t="str">
        <f>IF($A147="","",IF(LEFT($A147,1)=M$13,$F147,""))</f>
        <v/>
      </c>
      <c r="N147" s="35" t="str">
        <f>IF($A147="","",IF(LEFT($A147,1)=N$13,$F147,""))</f>
        <v/>
      </c>
      <c r="O147" s="35" t="str">
        <f>IF($A147="","",IF(LEFT($A147,1)=O$13,$F147,""))</f>
        <v/>
      </c>
      <c r="P147" s="35" t="str">
        <f>IF($A147="","",IF(LEFT($A147,1)=P$13,$F147,""))</f>
        <v/>
      </c>
      <c r="Q147" s="35" t="str">
        <f>IF($A147="","",IF(LEFT($A147,1)=Q$13,$F147,""))</f>
        <v/>
      </c>
      <c r="R147" s="35">
        <f>SUM(Decsheets!$U$5:$U$12)-(SUM(J140:Q147))</f>
        <v>72.0</v>
      </c>
      <c r="S147" s="29"/>
      <c r="T147" s="21" t="s">
        <v>274</v>
      </c>
      <c r="U147" s="21" t="s">
        <v>247</v>
      </c>
      <c r="V147" s="32" t="s">
        <v>380</v>
      </c>
      <c r="W147" s="21" t="s">
        <v>10</v>
      </c>
      <c r="Y147" s="120"/>
      <c r="Z147" s="21"/>
      <c r="AA147" s="21"/>
      <c r="AB147" s="21"/>
      <c r="AC147" s="1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</row>
    <row r="148" spans="1:54">
      <c r="A148" s="114" t="s">
        <v>197</v>
      </c>
      <c r="B148" s="61"/>
      <c r="C148" s="40" t="s">
        <v>381</v>
      </c>
      <c r="D148" s="39"/>
      <c r="E148" s="115"/>
      <c r="F148" s="39"/>
      <c r="G148" s="29"/>
      <c r="H148" s="29"/>
      <c r="I148" s="29"/>
      <c r="J148" s="35"/>
      <c r="K148" s="35"/>
      <c r="L148" s="35"/>
      <c r="M148" s="35"/>
      <c r="N148" s="35"/>
      <c r="O148" s="35"/>
      <c r="P148" s="35"/>
      <c r="Q148" s="35"/>
      <c r="R148" s="35"/>
      <c r="S148" s="29" t="s">
        <v>168</v>
      </c>
      <c r="T148" s="21"/>
      <c r="U148" s="21"/>
      <c r="V148" s="21"/>
      <c r="W148" s="21"/>
      <c r="X148" s="21"/>
      <c r="Y148" s="120"/>
      <c r="Z148" s="21"/>
      <c r="AA148" s="21"/>
      <c r="AB148" s="21"/>
      <c r="AC148" s="1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</row>
    <row r="149" spans="1:54">
      <c r="A149" s="112"/>
      <c r="B149" s="62">
        <v>1.0</v>
      </c>
      <c r="C149" s="37" t="str">
        <f>IF(A149="","",VLOOKUP($A$148,IF(LEN(A149)=2,U17MB,U17MA),VLOOKUP(LEFT(A149,1),club,6,FALSE),FALSE))</f>
        <v/>
      </c>
      <c r="D149" s="37" t="str">
        <f>IF(A149="","",VLOOKUP(LEFT(A149,1),club,2,FALSE))</f>
        <v/>
      </c>
      <c r="E149" s="93"/>
      <c r="F149" s="37">
        <f>Decsheets!$V$5</f>
        <v>8.0</v>
      </c>
      <c r="G149" s="29"/>
      <c r="H149" s="29"/>
      <c r="I149" s="39"/>
      <c r="J149" s="35" t="str">
        <f>IF($A149="","",IF(LEFT($A149,1)=J$13,$F149,""))</f>
        <v/>
      </c>
      <c r="K149" s="35" t="str">
        <f>IF($A149="","",IF(LEFT($A149,1)=K$13,$F149,""))</f>
        <v/>
      </c>
      <c r="L149" s="35" t="str">
        <f>IF($A149="","",IF(LEFT($A149,1)=L$13,$F149,""))</f>
        <v/>
      </c>
      <c r="M149" s="35" t="str">
        <f>IF($A149="","",IF(LEFT($A149,1)=M$13,$F149,""))</f>
        <v/>
      </c>
      <c r="N149" s="35" t="str">
        <f>IF($A149="","",IF(LEFT($A149,1)=N$13,$F149,""))</f>
        <v/>
      </c>
      <c r="O149" s="35" t="str">
        <f>IF($A149="","",IF(LEFT($A149,1)=O$13,$F149,""))</f>
        <v/>
      </c>
      <c r="P149" s="35" t="str">
        <f>IF($A149="","",IF(LEFT($A149,1)=P$13,$F149,""))</f>
        <v/>
      </c>
      <c r="Q149" s="35" t="str">
        <f>IF($A149="","",IF(LEFT($A149,1)=Q$13,$F149,""))</f>
        <v/>
      </c>
      <c r="R149" s="35"/>
      <c r="S149" s="29"/>
      <c r="T149" s="21" t="s">
        <v>274</v>
      </c>
      <c r="U149" s="21" t="s">
        <v>247</v>
      </c>
      <c r="V149" s="32" t="s">
        <v>380</v>
      </c>
      <c r="W149" s="21" t="s">
        <v>15</v>
      </c>
      <c r="X149" s="21"/>
      <c r="Y149" s="120"/>
      <c r="Z149" s="21"/>
      <c r="AA149" s="21"/>
      <c r="AB149" s="21"/>
      <c r="AC149" s="1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</row>
    <row r="150" spans="1:54">
      <c r="A150" s="112"/>
      <c r="B150" s="62">
        <v>2.0</v>
      </c>
      <c r="C150" s="37" t="str">
        <f>IF(A150="","",VLOOKUP($A$148,IF(LEN(A150)=2,U17MB,U17MA),VLOOKUP(LEFT(A150,1),club,6,FALSE),FALSE))</f>
        <v/>
      </c>
      <c r="D150" s="37" t="str">
        <f>IF(A150="","",VLOOKUP(LEFT(A150,1),club,2,FALSE))</f>
        <v/>
      </c>
      <c r="E150" s="93"/>
      <c r="F150" s="37">
        <f>Decsheets!$V$6</f>
        <v>7.0</v>
      </c>
      <c r="G150" s="29"/>
      <c r="H150" s="29"/>
      <c r="I150" s="39"/>
      <c r="J150" s="35" t="str">
        <f>IF($A150="","",IF(LEFT($A150,1)=J$13,$F150,""))</f>
        <v/>
      </c>
      <c r="K150" s="35" t="str">
        <f>IF($A150="","",IF(LEFT($A150,1)=K$13,$F150,""))</f>
        <v/>
      </c>
      <c r="L150" s="35" t="str">
        <f>IF($A150="","",IF(LEFT($A150,1)=L$13,$F150,""))</f>
        <v/>
      </c>
      <c r="M150" s="35" t="str">
        <f>IF($A150="","",IF(LEFT($A150,1)=M$13,$F150,""))</f>
        <v/>
      </c>
      <c r="N150" s="35" t="str">
        <f>IF($A150="","",IF(LEFT($A150,1)=N$13,$F150,""))</f>
        <v/>
      </c>
      <c r="O150" s="35" t="str">
        <f>IF($A150="","",IF(LEFT($A150,1)=O$13,$F150,""))</f>
        <v/>
      </c>
      <c r="P150" s="35" t="str">
        <f>IF($A150="","",IF(LEFT($A150,1)=P$13,$F150,""))</f>
        <v/>
      </c>
      <c r="Q150" s="35" t="str">
        <f>IF($A150="","",IF(LEFT($A150,1)=Q$13,$F150,""))</f>
        <v/>
      </c>
      <c r="R150" s="35"/>
      <c r="S150" s="29"/>
      <c r="T150" s="21" t="s">
        <v>274</v>
      </c>
      <c r="U150" s="21" t="s">
        <v>247</v>
      </c>
      <c r="V150" s="32" t="s">
        <v>380</v>
      </c>
      <c r="W150" s="21" t="s">
        <v>15</v>
      </c>
      <c r="X150" s="21"/>
      <c r="Y150" s="120"/>
      <c r="Z150" s="21"/>
      <c r="AA150" s="21"/>
      <c r="AB150" s="21"/>
      <c r="AC150" s="1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</row>
    <row r="151" spans="1:54">
      <c r="A151" s="112"/>
      <c r="B151" s="62">
        <v>3.0</v>
      </c>
      <c r="C151" s="37" t="str">
        <f>IF(A151="","",VLOOKUP($A$148,IF(LEN(A151)=2,U17MB,U17MA),VLOOKUP(LEFT(A151,1),club,6,FALSE),FALSE))</f>
        <v/>
      </c>
      <c r="D151" s="37" t="str">
        <f>IF(A151="","",VLOOKUP(LEFT(A151,1),club,2,FALSE))</f>
        <v/>
      </c>
      <c r="E151" s="93"/>
      <c r="F151" s="37">
        <f>Decsheets!$V$7</f>
        <v>6.0</v>
      </c>
      <c r="G151" s="29"/>
      <c r="H151" s="29"/>
      <c r="I151" s="39"/>
      <c r="J151" s="35" t="str">
        <f>IF($A151="","",IF(LEFT($A151,1)=J$13,$F151,""))</f>
        <v/>
      </c>
      <c r="K151" s="35" t="str">
        <f>IF($A151="","",IF(LEFT($A151,1)=K$13,$F151,""))</f>
        <v/>
      </c>
      <c r="L151" s="35" t="str">
        <f>IF($A151="","",IF(LEFT($A151,1)=L$13,$F151,""))</f>
        <v/>
      </c>
      <c r="M151" s="35" t="str">
        <f>IF($A151="","",IF(LEFT($A151,1)=M$13,$F151,""))</f>
        <v/>
      </c>
      <c r="N151" s="35" t="str">
        <f>IF($A151="","",IF(LEFT($A151,1)=N$13,$F151,""))</f>
        <v/>
      </c>
      <c r="O151" s="35" t="str">
        <f>IF($A151="","",IF(LEFT($A151,1)=O$13,$F151,""))</f>
        <v/>
      </c>
      <c r="P151" s="35" t="str">
        <f>IF($A151="","",IF(LEFT($A151,1)=P$13,$F151,""))</f>
        <v/>
      </c>
      <c r="Q151" s="35" t="str">
        <f>IF($A151="","",IF(LEFT($A151,1)=Q$13,$F151,""))</f>
        <v/>
      </c>
      <c r="R151" s="35"/>
      <c r="S151" s="29"/>
      <c r="T151" s="21" t="s">
        <v>274</v>
      </c>
      <c r="U151" s="21" t="s">
        <v>247</v>
      </c>
      <c r="V151" s="32" t="s">
        <v>380</v>
      </c>
      <c r="W151" s="21" t="s">
        <v>15</v>
      </c>
      <c r="X151" s="21"/>
      <c r="Y151" s="120"/>
      <c r="Z151" s="21"/>
      <c r="AA151" s="21"/>
      <c r="AB151" s="21"/>
      <c r="AC151" s="1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</row>
    <row r="152" spans="1:54">
      <c r="A152" s="112"/>
      <c r="B152" s="62" t="s">
        <v>114</v>
      </c>
      <c r="C152" s="37" t="str">
        <f>IF(A152="","",VLOOKUP($A$148,IF(LEN(A152)=2,U17MB,U17MA),VLOOKUP(LEFT(A152,1),club,6,FALSE),FALSE))</f>
        <v/>
      </c>
      <c r="D152" s="37" t="str">
        <f>IF(A152="","",VLOOKUP(LEFT(A152,1),club,2,FALSE))</f>
        <v/>
      </c>
      <c r="E152" s="93"/>
      <c r="F152" s="37">
        <f>Decsheets!$V$8</f>
        <v>5.0</v>
      </c>
      <c r="G152" s="29"/>
      <c r="H152" s="29"/>
      <c r="I152" s="39"/>
      <c r="J152" s="35" t="str">
        <f>IF($A152="","",IF(LEFT($A152,1)=J$13,$F152,""))</f>
        <v/>
      </c>
      <c r="K152" s="35" t="str">
        <f>IF($A152="","",IF(LEFT($A152,1)=K$13,$F152,""))</f>
        <v/>
      </c>
      <c r="L152" s="35" t="str">
        <f>IF($A152="","",IF(LEFT($A152,1)=L$13,$F152,""))</f>
        <v/>
      </c>
      <c r="M152" s="35" t="str">
        <f>IF($A152="","",IF(LEFT($A152,1)=M$13,$F152,""))</f>
        <v/>
      </c>
      <c r="N152" s="35" t="str">
        <f>IF($A152="","",IF(LEFT($A152,1)=N$13,$F152,""))</f>
        <v/>
      </c>
      <c r="O152" s="35" t="str">
        <f>IF($A152="","",IF(LEFT($A152,1)=O$13,$F152,""))</f>
        <v/>
      </c>
      <c r="P152" s="35" t="str">
        <f>IF($A152="","",IF(LEFT($A152,1)=P$13,$F152,""))</f>
        <v/>
      </c>
      <c r="Q152" s="35" t="str">
        <f>IF($A152="","",IF(LEFT($A152,1)=Q$13,$F152,""))</f>
        <v/>
      </c>
      <c r="R152" s="35"/>
      <c r="S152" s="29"/>
      <c r="T152" s="21" t="s">
        <v>274</v>
      </c>
      <c r="U152" s="21" t="s">
        <v>247</v>
      </c>
      <c r="V152" s="32" t="s">
        <v>380</v>
      </c>
      <c r="W152" s="21" t="s">
        <v>15</v>
      </c>
      <c r="X152" s="21"/>
      <c r="Y152" s="120"/>
      <c r="Z152" s="21"/>
      <c r="AA152" s="21"/>
      <c r="AB152" s="21"/>
      <c r="AC152" s="1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</row>
    <row r="153" spans="1:54">
      <c r="A153" s="112"/>
      <c r="B153" s="62" t="s">
        <v>115</v>
      </c>
      <c r="C153" s="37" t="str">
        <f>IF(A153="","",VLOOKUP($A$148,IF(LEN(A153)=2,U17MB,U17MA),VLOOKUP(LEFT(A153,1),club,6,FALSE),FALSE))</f>
        <v/>
      </c>
      <c r="D153" s="37" t="str">
        <f>IF(A153="","",VLOOKUP(LEFT(A153,1),club,2,FALSE))</f>
        <v/>
      </c>
      <c r="E153" s="93"/>
      <c r="F153" s="37">
        <f>Decsheets!$V$9</f>
        <v>4.0</v>
      </c>
      <c r="G153" s="29"/>
      <c r="H153" s="29"/>
      <c r="I153" s="39"/>
      <c r="J153" s="35" t="str">
        <f>IF($A153="","",IF(LEFT($A153,1)=J$13,$F153,""))</f>
        <v/>
      </c>
      <c r="K153" s="35" t="str">
        <f>IF($A153="","",IF(LEFT($A153,1)=K$13,$F153,""))</f>
        <v/>
      </c>
      <c r="L153" s="35" t="str">
        <f>IF($A153="","",IF(LEFT($A153,1)=L$13,$F153,""))</f>
        <v/>
      </c>
      <c r="M153" s="35" t="str">
        <f>IF($A153="","",IF(LEFT($A153,1)=M$13,$F153,""))</f>
        <v/>
      </c>
      <c r="N153" s="35" t="str">
        <f>IF($A153="","",IF(LEFT($A153,1)=N$13,$F153,""))</f>
        <v/>
      </c>
      <c r="O153" s="35" t="str">
        <f>IF($A153="","",IF(LEFT($A153,1)=O$13,$F153,""))</f>
        <v/>
      </c>
      <c r="P153" s="35" t="str">
        <f>IF($A153="","",IF(LEFT($A153,1)=P$13,$F153,""))</f>
        <v/>
      </c>
      <c r="Q153" s="35" t="str">
        <f>IF($A153="","",IF(LEFT($A153,1)=Q$13,$F153,""))</f>
        <v/>
      </c>
      <c r="R153" s="35"/>
      <c r="S153" s="29"/>
      <c r="T153" s="21" t="s">
        <v>274</v>
      </c>
      <c r="U153" s="21" t="s">
        <v>247</v>
      </c>
      <c r="V153" s="32" t="s">
        <v>380</v>
      </c>
      <c r="W153" s="21" t="s">
        <v>15</v>
      </c>
      <c r="X153" s="21"/>
      <c r="Y153" s="120"/>
      <c r="Z153" s="21"/>
      <c r="AA153" s="21"/>
      <c r="AB153" s="21"/>
      <c r="AC153" s="1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</row>
    <row r="154" spans="1:54">
      <c r="A154" s="112"/>
      <c r="B154" s="62" t="s">
        <v>116</v>
      </c>
      <c r="C154" s="37" t="str">
        <f>IF(A154="","",VLOOKUP($A$148,IF(LEN(A154)=2,U17MB,U17MA),VLOOKUP(LEFT(A154,1),club,6,FALSE),FALSE))</f>
        <v/>
      </c>
      <c r="D154" s="37" t="str">
        <f>IF(A154="","",VLOOKUP(LEFT(A154,1),club,2,FALSE))</f>
        <v/>
      </c>
      <c r="E154" s="93"/>
      <c r="F154" s="37">
        <f>Decsheets!$V$10</f>
        <v>3.0</v>
      </c>
      <c r="G154" s="29"/>
      <c r="H154" s="29"/>
      <c r="I154" s="39"/>
      <c r="J154" s="35" t="str">
        <f>IF($A154="","",IF(LEFT($A154,1)=J$13,$F154,""))</f>
        <v/>
      </c>
      <c r="K154" s="35" t="str">
        <f>IF($A154="","",IF(LEFT($A154,1)=K$13,$F154,""))</f>
        <v/>
      </c>
      <c r="L154" s="35" t="str">
        <f>IF($A154="","",IF(LEFT($A154,1)=L$13,$F154,""))</f>
        <v/>
      </c>
      <c r="M154" s="35" t="str">
        <f>IF($A154="","",IF(LEFT($A154,1)=M$13,$F154,""))</f>
        <v/>
      </c>
      <c r="N154" s="35" t="str">
        <f>IF($A154="","",IF(LEFT($A154,1)=N$13,$F154,""))</f>
        <v/>
      </c>
      <c r="O154" s="35" t="str">
        <f>IF($A154="","",IF(LEFT($A154,1)=O$13,$F154,""))</f>
        <v/>
      </c>
      <c r="P154" s="35" t="str">
        <f>IF($A154="","",IF(LEFT($A154,1)=P$13,$F154,""))</f>
        <v/>
      </c>
      <c r="Q154" s="35" t="str">
        <f>IF($A154="","",IF(LEFT($A154,1)=Q$13,$F154,""))</f>
        <v/>
      </c>
      <c r="R154" s="35"/>
      <c r="S154" s="29"/>
      <c r="T154" s="21" t="s">
        <v>274</v>
      </c>
      <c r="U154" s="21" t="s">
        <v>247</v>
      </c>
      <c r="V154" s="32" t="s">
        <v>380</v>
      </c>
      <c r="W154" s="21" t="s">
        <v>15</v>
      </c>
      <c r="X154" s="21"/>
      <c r="Y154" s="120"/>
      <c r="Z154" s="21"/>
      <c r="AA154" s="21"/>
      <c r="AB154" s="21"/>
      <c r="AC154" s="1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</row>
    <row r="155" spans="1:54">
      <c r="A155" s="112"/>
      <c r="B155" s="62" t="s">
        <v>117</v>
      </c>
      <c r="C155" s="37" t="str">
        <f>IF(A155="","",VLOOKUP($A$148,IF(LEN(A155)=2,U17MB,U17MA),VLOOKUP(LEFT(A155,1),club,6,FALSE),FALSE))</f>
        <v/>
      </c>
      <c r="D155" s="37" t="str">
        <f>IF(A155="","",VLOOKUP(LEFT(A155,1),club,2,FALSE))</f>
        <v/>
      </c>
      <c r="E155" s="93"/>
      <c r="F155" s="37">
        <f>Decsheets!$V$11</f>
        <v>2.0</v>
      </c>
      <c r="G155" s="29"/>
      <c r="H155" s="29"/>
      <c r="I155" s="39"/>
      <c r="J155" s="35" t="str">
        <f>IF($A155="","",IF(LEFT($A155,1)=J$13,$F155,""))</f>
        <v/>
      </c>
      <c r="K155" s="35" t="str">
        <f>IF($A155="","",IF(LEFT($A155,1)=K$13,$F155,""))</f>
        <v/>
      </c>
      <c r="L155" s="35" t="str">
        <f>IF($A155="","",IF(LEFT($A155,1)=L$13,$F155,""))</f>
        <v/>
      </c>
      <c r="M155" s="35" t="str">
        <f>IF($A155="","",IF(LEFT($A155,1)=M$13,$F155,""))</f>
        <v/>
      </c>
      <c r="N155" s="35" t="str">
        <f>IF($A155="","",IF(LEFT($A155,1)=N$13,$F155,""))</f>
        <v/>
      </c>
      <c r="O155" s="35" t="str">
        <f>IF($A155="","",IF(LEFT($A155,1)=O$13,$F155,""))</f>
        <v/>
      </c>
      <c r="P155" s="35" t="str">
        <f>IF($A155="","",IF(LEFT($A155,1)=P$13,$F155,""))</f>
        <v/>
      </c>
      <c r="Q155" s="35" t="str">
        <f>IF($A155="","",IF(LEFT($A155,1)=Q$13,$F155,""))</f>
        <v/>
      </c>
      <c r="R155" s="35"/>
      <c r="S155" s="29"/>
      <c r="T155" s="21" t="s">
        <v>274</v>
      </c>
      <c r="U155" s="21" t="s">
        <v>247</v>
      </c>
      <c r="V155" s="32" t="s">
        <v>380</v>
      </c>
      <c r="W155" s="21" t="s">
        <v>15</v>
      </c>
      <c r="X155" s="21"/>
      <c r="Y155" s="120"/>
      <c r="Z155" s="21"/>
      <c r="AA155" s="21"/>
      <c r="AB155" s="21"/>
      <c r="AC155" s="1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</row>
    <row r="156" spans="1:54">
      <c r="A156" s="112"/>
      <c r="B156" s="62" t="s">
        <v>118</v>
      </c>
      <c r="C156" s="37" t="str">
        <f>IF(A156="","",VLOOKUP($A$148,IF(LEN(A156)=2,U17MB,U17MA),VLOOKUP(LEFT(A156,1),club,6,FALSE),FALSE))</f>
        <v/>
      </c>
      <c r="D156" s="37" t="str">
        <f>IF(A156="","",VLOOKUP(LEFT(A156,1),club,2,FALSE))</f>
        <v/>
      </c>
      <c r="E156" s="93"/>
      <c r="F156" s="37">
        <f>Decsheets!$V$12</f>
        <v>1.0</v>
      </c>
      <c r="G156" s="29"/>
      <c r="H156" s="29"/>
      <c r="I156" s="39"/>
      <c r="J156" s="35" t="str">
        <f>IF($A156="","",IF(LEFT($A156,1)=J$13,$F156,""))</f>
        <v/>
      </c>
      <c r="K156" s="35" t="str">
        <f>IF($A156="","",IF(LEFT($A156,1)=K$13,$F156,""))</f>
        <v/>
      </c>
      <c r="L156" s="35" t="str">
        <f>IF($A156="","",IF(LEFT($A156,1)=L$13,$F156,""))</f>
        <v/>
      </c>
      <c r="M156" s="35" t="str">
        <f>IF($A156="","",IF(LEFT($A156,1)=M$13,$F156,""))</f>
        <v/>
      </c>
      <c r="N156" s="35" t="str">
        <f>IF($A156="","",IF(LEFT($A156,1)=N$13,$F156,""))</f>
        <v/>
      </c>
      <c r="O156" s="35" t="str">
        <f>IF($A156="","",IF(LEFT($A156,1)=O$13,$F156,""))</f>
        <v/>
      </c>
      <c r="P156" s="35" t="str">
        <f>IF($A156="","",IF(LEFT($A156,1)=P$13,$F156,""))</f>
        <v/>
      </c>
      <c r="Q156" s="35" t="str">
        <f>IF($A156="","",IF(LEFT($A156,1)=Q$13,$F156,""))</f>
        <v/>
      </c>
      <c r="R156" s="35">
        <f>SUM(Decsheets!$V$5:$V$12)-(SUM(J149:Q156))</f>
        <v>36.0</v>
      </c>
      <c r="S156" s="29"/>
      <c r="T156" s="21" t="s">
        <v>274</v>
      </c>
      <c r="U156" s="21" t="s">
        <v>247</v>
      </c>
      <c r="V156" s="32" t="s">
        <v>380</v>
      </c>
      <c r="W156" s="21" t="s">
        <v>15</v>
      </c>
      <c r="X156" s="21"/>
      <c r="Y156" s="120"/>
      <c r="Z156" s="21"/>
      <c r="AA156" s="21"/>
      <c r="AB156" s="21"/>
      <c r="AC156" s="1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</row>
    <row r="157" spans="1:54">
      <c r="A157" s="114" t="s">
        <v>169</v>
      </c>
      <c r="B157" s="61"/>
      <c r="C157" s="40" t="s">
        <v>382</v>
      </c>
      <c r="D157" s="39"/>
      <c r="E157" s="115"/>
      <c r="F157" s="39"/>
      <c r="G157" s="29"/>
      <c r="H157" s="29"/>
      <c r="I157" s="29"/>
      <c r="J157" s="35"/>
      <c r="K157" s="35"/>
      <c r="L157" s="35"/>
      <c r="M157" s="35"/>
      <c r="N157" s="35"/>
      <c r="O157" s="35"/>
      <c r="P157" s="35"/>
      <c r="Q157" s="35"/>
      <c r="R157" s="35"/>
      <c r="S157" s="29" t="s">
        <v>169</v>
      </c>
      <c r="T157" s="21"/>
      <c r="U157" s="21"/>
      <c r="V157" s="21"/>
      <c r="W157" s="21"/>
      <c r="X157" s="21"/>
      <c r="Y157" s="120"/>
      <c r="Z157" s="21"/>
      <c r="AA157" s="21"/>
      <c r="AB157" s="21"/>
      <c r="AC157" s="1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</row>
    <row r="158" spans="1:54">
      <c r="A158" s="112"/>
      <c r="B158" s="62">
        <v>1.0</v>
      </c>
      <c r="C158" s="37" t="str">
        <f>IF(A158="","",VLOOKUP($A$157,IF(LEN(A158)=2,U17MB,U17MA),VLOOKUP(LEFT(A158,1),club,6,FALSE),FALSE))</f>
        <v/>
      </c>
      <c r="D158" s="37" t="str">
        <f>IF(A158="","",VLOOKUP(LEFT(A158,1),club,2,FALSE))</f>
        <v/>
      </c>
      <c r="E158" s="93" t="s">
        <v>145</v>
      </c>
      <c r="F158" s="37">
        <f>Decsheets!$U$5</f>
        <v>16.0</v>
      </c>
      <c r="G158" s="29"/>
      <c r="H158" s="29"/>
      <c r="I158" s="39"/>
      <c r="J158" s="35" t="str">
        <f>IF($A158="","",IF(LEFT($A158,1)=J$13,$F158,""))</f>
        <v/>
      </c>
      <c r="K158" s="35" t="str">
        <f>IF($A158="","",IF(LEFT($A158,1)=K$13,$F158,""))</f>
        <v/>
      </c>
      <c r="L158" s="35" t="str">
        <f>IF($A158="","",IF(LEFT($A158,1)=L$13,$F158,""))</f>
        <v/>
      </c>
      <c r="M158" s="35" t="str">
        <f>IF($A158="","",IF(LEFT($A158,1)=M$13,$F158,""))</f>
        <v/>
      </c>
      <c r="N158" s="35" t="str">
        <f>IF($A158="","",IF(LEFT($A158,1)=N$13,$F158,""))</f>
        <v/>
      </c>
      <c r="O158" s="35" t="str">
        <f>IF($A158="","",IF(LEFT($A158,1)=O$13,$F158,""))</f>
        <v/>
      </c>
      <c r="P158" s="35" t="str">
        <f>IF($A158="","",IF(LEFT($A158,1)=P$13,$F158,""))</f>
        <v/>
      </c>
      <c r="Q158" s="35" t="str">
        <f>IF($A158="","",IF(LEFT($A158,1)=Q$13,$F158,""))</f>
        <v/>
      </c>
      <c r="R158" s="35"/>
      <c r="S158" s="29"/>
      <c r="T158" s="21" t="s">
        <v>274</v>
      </c>
      <c r="U158" s="21" t="s">
        <v>247</v>
      </c>
      <c r="V158" s="114" t="s">
        <v>169</v>
      </c>
      <c r="W158" s="21"/>
      <c r="X158" s="21"/>
      <c r="Y158" s="120"/>
      <c r="Z158" s="21"/>
      <c r="AA158" s="21"/>
      <c r="AB158" s="21"/>
      <c r="AC158" s="1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</row>
    <row r="159" spans="1:54">
      <c r="A159" s="112"/>
      <c r="B159" s="62">
        <v>2.0</v>
      </c>
      <c r="C159" s="37" t="str">
        <f>IF(A159="","",VLOOKUP($A$157,IF(LEN(A159)=2,U17MB,U17MA),VLOOKUP(LEFT(A159,1),club,6,FALSE),FALSE))</f>
        <v/>
      </c>
      <c r="D159" s="37" t="str">
        <f>IF(A159="","",VLOOKUP(LEFT(A159,1),club,2,FALSE))</f>
        <v/>
      </c>
      <c r="E159" s="93"/>
      <c r="F159" s="37">
        <f>Decsheets!$U$6</f>
        <v>14.0</v>
      </c>
      <c r="G159" s="29"/>
      <c r="H159" s="29"/>
      <c r="I159" s="39"/>
      <c r="J159" s="35" t="str">
        <f>IF($A159="","",IF(LEFT($A159,1)=J$13,$F159,""))</f>
        <v/>
      </c>
      <c r="K159" s="35" t="str">
        <f>IF($A159="","",IF(LEFT($A159,1)=K$13,$F159,""))</f>
        <v/>
      </c>
      <c r="L159" s="35" t="str">
        <f>IF($A159="","",IF(LEFT($A159,1)=L$13,$F159,""))</f>
        <v/>
      </c>
      <c r="M159" s="35" t="str">
        <f>IF($A159="","",IF(LEFT($A159,1)=M$13,$F159,""))</f>
        <v/>
      </c>
      <c r="N159" s="35" t="str">
        <f>IF($A159="","",IF(LEFT($A159,1)=N$13,$F159,""))</f>
        <v/>
      </c>
      <c r="O159" s="35" t="str">
        <f>IF($A159="","",IF(LEFT($A159,1)=O$13,$F159,""))</f>
        <v/>
      </c>
      <c r="P159" s="35" t="str">
        <f>IF($A159="","",IF(LEFT($A159,1)=P$13,$F159,""))</f>
        <v/>
      </c>
      <c r="Q159" s="35" t="str">
        <f>IF($A159="","",IF(LEFT($A159,1)=Q$13,$F159,""))</f>
        <v/>
      </c>
      <c r="R159" s="35"/>
      <c r="S159" s="29"/>
      <c r="T159" s="21" t="s">
        <v>274</v>
      </c>
      <c r="U159" s="21" t="s">
        <v>247</v>
      </c>
      <c r="V159" s="114" t="s">
        <v>169</v>
      </c>
      <c r="W159" s="21"/>
      <c r="X159" s="21"/>
      <c r="Y159" s="120"/>
      <c r="Z159" s="21"/>
      <c r="AA159" s="21"/>
      <c r="AB159" s="21"/>
      <c r="AC159" s="1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</row>
    <row r="160" spans="1:54">
      <c r="A160" s="112"/>
      <c r="B160" s="62">
        <v>3.0</v>
      </c>
      <c r="C160" s="37" t="str">
        <f>IF(A160="","",VLOOKUP($A$157,IF(LEN(A160)=2,U17MB,U17MA),VLOOKUP(LEFT(A160,1),club,6,FALSE),FALSE))</f>
        <v/>
      </c>
      <c r="D160" s="37" t="str">
        <f>IF(A160="","",VLOOKUP(LEFT(A160,1),club,2,FALSE))</f>
        <v/>
      </c>
      <c r="E160" s="93"/>
      <c r="F160" s="37">
        <f>Decsheets!$U$7</f>
        <v>12.0</v>
      </c>
      <c r="G160" s="29"/>
      <c r="H160" s="29"/>
      <c r="I160" s="39"/>
      <c r="J160" s="35" t="str">
        <f>IF($A160="","",IF(LEFT($A160,1)=J$13,$F160,""))</f>
        <v/>
      </c>
      <c r="K160" s="35" t="str">
        <f>IF($A160="","",IF(LEFT($A160,1)=K$13,$F160,""))</f>
        <v/>
      </c>
      <c r="L160" s="35" t="str">
        <f>IF($A160="","",IF(LEFT($A160,1)=L$13,$F160,""))</f>
        <v/>
      </c>
      <c r="M160" s="35" t="str">
        <f>IF($A160="","",IF(LEFT($A160,1)=M$13,$F160,""))</f>
        <v/>
      </c>
      <c r="N160" s="35" t="str">
        <f>IF($A160="","",IF(LEFT($A160,1)=N$13,$F160,""))</f>
        <v/>
      </c>
      <c r="O160" s="35" t="str">
        <f>IF($A160="","",IF(LEFT($A160,1)=O$13,$F160,""))</f>
        <v/>
      </c>
      <c r="P160" s="35" t="str">
        <f>IF($A160="","",IF(LEFT($A160,1)=P$13,$F160,""))</f>
        <v/>
      </c>
      <c r="Q160" s="35" t="str">
        <f>IF($A160="","",IF(LEFT($A160,1)=Q$13,$F160,""))</f>
        <v/>
      </c>
      <c r="R160" s="35"/>
      <c r="S160" s="29"/>
      <c r="T160" s="21" t="s">
        <v>274</v>
      </c>
      <c r="U160" s="21" t="s">
        <v>247</v>
      </c>
      <c r="V160" s="114" t="s">
        <v>169</v>
      </c>
      <c r="W160" s="21"/>
      <c r="X160" s="21"/>
      <c r="Y160" s="120"/>
      <c r="Z160" s="21"/>
      <c r="AA160" s="21"/>
      <c r="AB160" s="21"/>
      <c r="AC160" s="1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</row>
    <row r="161" spans="1:54">
      <c r="A161" s="112"/>
      <c r="B161" s="62" t="s">
        <v>114</v>
      </c>
      <c r="C161" s="37" t="str">
        <f>IF(A161="","",VLOOKUP($A$157,IF(LEN(A161)=2,U17MB,U17MA),VLOOKUP(LEFT(A161,1),club,6,FALSE),FALSE))</f>
        <v/>
      </c>
      <c r="D161" s="37" t="str">
        <f>IF(A161="","",VLOOKUP(LEFT(A161,1),club,2,FALSE))</f>
        <v/>
      </c>
      <c r="E161" s="93"/>
      <c r="F161" s="37">
        <f>Decsheets!$U$8</f>
        <v>10.0</v>
      </c>
      <c r="G161" s="29"/>
      <c r="H161" s="29"/>
      <c r="I161" s="39"/>
      <c r="J161" s="35" t="str">
        <f>IF($A161="","",IF(LEFT($A161,1)=J$13,$F161,""))</f>
        <v/>
      </c>
      <c r="K161" s="35" t="str">
        <f>IF($A161="","",IF(LEFT($A161,1)=K$13,$F161,""))</f>
        <v/>
      </c>
      <c r="L161" s="35" t="str">
        <f>IF($A161="","",IF(LEFT($A161,1)=L$13,$F161,""))</f>
        <v/>
      </c>
      <c r="M161" s="35" t="str">
        <f>IF($A161="","",IF(LEFT($A161,1)=M$13,$F161,""))</f>
        <v/>
      </c>
      <c r="N161" s="35" t="str">
        <f>IF($A161="","",IF(LEFT($A161,1)=N$13,$F161,""))</f>
        <v/>
      </c>
      <c r="O161" s="35" t="str">
        <f>IF($A161="","",IF(LEFT($A161,1)=O$13,$F161,""))</f>
        <v/>
      </c>
      <c r="P161" s="35" t="str">
        <f>IF($A161="","",IF(LEFT($A161,1)=P$13,$F161,""))</f>
        <v/>
      </c>
      <c r="Q161" s="35" t="str">
        <f>IF($A161="","",IF(LEFT($A161,1)=Q$13,$F161,""))</f>
        <v/>
      </c>
      <c r="R161" s="35"/>
      <c r="S161" s="29"/>
      <c r="T161" s="21" t="s">
        <v>274</v>
      </c>
      <c r="U161" s="21" t="s">
        <v>247</v>
      </c>
      <c r="V161" s="114" t="s">
        <v>169</v>
      </c>
      <c r="W161" s="21"/>
      <c r="X161" s="21"/>
      <c r="Y161" s="120"/>
      <c r="Z161" s="21"/>
      <c r="AA161" s="21"/>
      <c r="AB161" s="21"/>
      <c r="AC161" s="1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</row>
    <row r="162" spans="1:54">
      <c r="A162" s="112"/>
      <c r="B162" s="62" t="s">
        <v>115</v>
      </c>
      <c r="C162" s="37" t="str">
        <f>IF(A162="","",VLOOKUP($A$157,IF(LEN(A162)=2,U17MB,U17MA),VLOOKUP(LEFT(A162,1),club,6,FALSE),FALSE))</f>
        <v/>
      </c>
      <c r="D162" s="37" t="str">
        <f>IF(A162="","",VLOOKUP(LEFT(A162,1),club,2,FALSE))</f>
        <v/>
      </c>
      <c r="E162" s="93"/>
      <c r="F162" s="37">
        <f>Decsheets!$U$9</f>
        <v>8.0</v>
      </c>
      <c r="G162" s="29"/>
      <c r="H162" s="29"/>
      <c r="I162" s="39"/>
      <c r="J162" s="35" t="str">
        <f>IF($A162="","",IF(LEFT($A162,1)=J$13,$F162,""))</f>
        <v/>
      </c>
      <c r="K162" s="35" t="str">
        <f>IF($A162="","",IF(LEFT($A162,1)=K$13,$F162,""))</f>
        <v/>
      </c>
      <c r="L162" s="35" t="str">
        <f>IF($A162="","",IF(LEFT($A162,1)=L$13,$F162,""))</f>
        <v/>
      </c>
      <c r="M162" s="35" t="str">
        <f>IF($A162="","",IF(LEFT($A162,1)=M$13,$F162,""))</f>
        <v/>
      </c>
      <c r="N162" s="35" t="str">
        <f>IF($A162="","",IF(LEFT($A162,1)=N$13,$F162,""))</f>
        <v/>
      </c>
      <c r="O162" s="35" t="str">
        <f>IF($A162="","",IF(LEFT($A162,1)=O$13,$F162,""))</f>
        <v/>
      </c>
      <c r="P162" s="35" t="str">
        <f>IF($A162="","",IF(LEFT($A162,1)=P$13,$F162,""))</f>
        <v/>
      </c>
      <c r="Q162" s="35" t="str">
        <f>IF($A162="","",IF(LEFT($A162,1)=Q$13,$F162,""))</f>
        <v/>
      </c>
      <c r="R162" s="35"/>
      <c r="S162" s="29"/>
      <c r="T162" s="21" t="s">
        <v>274</v>
      </c>
      <c r="U162" s="21" t="s">
        <v>247</v>
      </c>
      <c r="V162" s="114" t="s">
        <v>169</v>
      </c>
      <c r="W162" s="21"/>
      <c r="X162" s="21"/>
      <c r="Y162" s="120"/>
      <c r="Z162" s="21"/>
      <c r="AA162" s="21"/>
      <c r="AB162" s="21"/>
      <c r="AC162" s="1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</row>
    <row r="163" spans="1:54">
      <c r="A163" s="112"/>
      <c r="B163" s="62" t="s">
        <v>116</v>
      </c>
      <c r="C163" s="37" t="str">
        <f>IF(A163="","",VLOOKUP($A$157,IF(LEN(A163)=2,U17MB,U17MA),VLOOKUP(LEFT(A163,1),club,6,FALSE),FALSE))</f>
        <v/>
      </c>
      <c r="D163" s="37" t="str">
        <f>IF(A163="","",VLOOKUP(LEFT(A163,1),club,2,FALSE))</f>
        <v/>
      </c>
      <c r="E163" s="93"/>
      <c r="F163" s="37">
        <f>Decsheets!$U$10</f>
        <v>6.0</v>
      </c>
      <c r="G163" s="29"/>
      <c r="H163" s="29"/>
      <c r="I163" s="39"/>
      <c r="J163" s="35" t="str">
        <f>IF($A163="","",IF(LEFT($A163,1)=J$13,$F163,""))</f>
        <v/>
      </c>
      <c r="K163" s="35" t="str">
        <f>IF($A163="","",IF(LEFT($A163,1)=K$13,$F163,""))</f>
        <v/>
      </c>
      <c r="L163" s="35" t="str">
        <f>IF($A163="","",IF(LEFT($A163,1)=L$13,$F163,""))</f>
        <v/>
      </c>
      <c r="M163" s="35" t="str">
        <f>IF($A163="","",IF(LEFT($A163,1)=M$13,$F163,""))</f>
        <v/>
      </c>
      <c r="N163" s="35" t="str">
        <f>IF($A163="","",IF(LEFT($A163,1)=N$13,$F163,""))</f>
        <v/>
      </c>
      <c r="O163" s="35" t="str">
        <f>IF($A163="","",IF(LEFT($A163,1)=O$13,$F163,""))</f>
        <v/>
      </c>
      <c r="P163" s="35" t="str">
        <f>IF($A163="","",IF(LEFT($A163,1)=P$13,$F163,""))</f>
        <v/>
      </c>
      <c r="Q163" s="35" t="str">
        <f>IF($A163="","",IF(LEFT($A163,1)=Q$13,$F163,""))</f>
        <v/>
      </c>
      <c r="R163" s="35"/>
      <c r="S163" s="29"/>
      <c r="T163" s="21" t="s">
        <v>274</v>
      </c>
      <c r="U163" s="21" t="s">
        <v>247</v>
      </c>
      <c r="V163" s="114" t="s">
        <v>169</v>
      </c>
      <c r="W163" s="21"/>
      <c r="X163" s="21"/>
      <c r="Y163" s="120"/>
      <c r="Z163" s="21"/>
      <c r="AA163" s="21"/>
      <c r="AB163" s="21"/>
      <c r="AC163" s="1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</row>
    <row r="164" spans="1:54">
      <c r="A164" s="112"/>
      <c r="B164" s="62" t="s">
        <v>117</v>
      </c>
      <c r="C164" s="37" t="str">
        <f>IF(A164="","",VLOOKUP($A$157,IF(LEN(A164)=2,U17MB,U17MA),VLOOKUP(LEFT(A164,1),club,6,FALSE),FALSE))</f>
        <v/>
      </c>
      <c r="D164" s="37" t="str">
        <f>IF(A164="","",VLOOKUP(LEFT(A164,1),club,2,FALSE))</f>
        <v/>
      </c>
      <c r="E164" s="93"/>
      <c r="F164" s="37">
        <f>Decsheets!$U$11</f>
        <v>4.0</v>
      </c>
      <c r="G164" s="29"/>
      <c r="H164" s="29"/>
      <c r="I164" s="39"/>
      <c r="J164" s="35" t="str">
        <f>IF($A164="","",IF(LEFT($A164,1)=J$13,$F164,""))</f>
        <v/>
      </c>
      <c r="K164" s="35" t="str">
        <f>IF($A164="","",IF(LEFT($A164,1)=K$13,$F164,""))</f>
        <v/>
      </c>
      <c r="L164" s="35" t="str">
        <f>IF($A164="","",IF(LEFT($A164,1)=L$13,$F164,""))</f>
        <v/>
      </c>
      <c r="M164" s="35" t="str">
        <f>IF($A164="","",IF(LEFT($A164,1)=M$13,$F164,""))</f>
        <v/>
      </c>
      <c r="N164" s="35" t="str">
        <f>IF($A164="","",IF(LEFT($A164,1)=N$13,$F164,""))</f>
        <v/>
      </c>
      <c r="O164" s="35" t="str">
        <f>IF($A164="","",IF(LEFT($A164,1)=O$13,$F164,""))</f>
        <v/>
      </c>
      <c r="P164" s="35" t="str">
        <f>IF($A164="","",IF(LEFT($A164,1)=P$13,$F164,""))</f>
        <v/>
      </c>
      <c r="Q164" s="35" t="str">
        <f>IF($A164="","",IF(LEFT($A164,1)=Q$13,$F164,""))</f>
        <v/>
      </c>
      <c r="R164" s="35"/>
      <c r="S164" s="29"/>
      <c r="T164" s="21" t="s">
        <v>274</v>
      </c>
      <c r="U164" s="21" t="s">
        <v>247</v>
      </c>
      <c r="V164" s="114" t="s">
        <v>169</v>
      </c>
      <c r="W164" s="21"/>
      <c r="X164" s="21"/>
      <c r="Y164" s="120"/>
      <c r="Z164" s="21"/>
      <c r="AA164" s="21"/>
      <c r="AB164" s="21"/>
      <c r="AC164" s="1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</row>
    <row r="165" spans="1:54">
      <c r="A165" s="112"/>
      <c r="B165" s="62" t="s">
        <v>118</v>
      </c>
      <c r="C165" s="37" t="str">
        <f>IF(A165="","",VLOOKUP($A$157,IF(LEN(A165)=2,U17MB,U17MA),VLOOKUP(LEFT(A165,1),club,6,FALSE),FALSE))</f>
        <v/>
      </c>
      <c r="D165" s="37" t="str">
        <f>IF(A165="","",VLOOKUP(LEFT(A165,1),club,2,FALSE))</f>
        <v/>
      </c>
      <c r="E165" s="93"/>
      <c r="F165" s="37">
        <f>Decsheets!$U$12</f>
        <v>2.0</v>
      </c>
      <c r="G165" s="29"/>
      <c r="H165" s="29"/>
      <c r="I165" s="39"/>
      <c r="J165" s="35" t="str">
        <f>IF($A165="","",IF(LEFT($A165,1)=J$13,$F165,""))</f>
        <v/>
      </c>
      <c r="K165" s="35" t="str">
        <f>IF($A165="","",IF(LEFT($A165,1)=K$13,$F165,""))</f>
        <v/>
      </c>
      <c r="L165" s="35" t="str">
        <f>IF($A165="","",IF(LEFT($A165,1)=L$13,$F165,""))</f>
        <v/>
      </c>
      <c r="M165" s="35" t="str">
        <f>IF($A165="","",IF(LEFT($A165,1)=M$13,$F165,""))</f>
        <v/>
      </c>
      <c r="N165" s="35" t="str">
        <f>IF($A165="","",IF(LEFT($A165,1)=N$13,$F165,""))</f>
        <v/>
      </c>
      <c r="O165" s="35" t="str">
        <f>IF($A165="","",IF(LEFT($A165,1)=O$13,$F165,""))</f>
        <v/>
      </c>
      <c r="P165" s="35" t="str">
        <f>IF($A165="","",IF(LEFT($A165,1)=P$13,$F165,""))</f>
        <v/>
      </c>
      <c r="Q165" s="35" t="str">
        <f>IF($A165="","",IF(LEFT($A165,1)=Q$13,$F165,""))</f>
        <v/>
      </c>
      <c r="R165" s="35">
        <f>SUM(Decsheets!$U$5:$U$12)-(SUM(J158:Q165))</f>
        <v>72.0</v>
      </c>
      <c r="S165" s="29"/>
      <c r="T165" s="21" t="s">
        <v>274</v>
      </c>
      <c r="U165" s="21" t="s">
        <v>247</v>
      </c>
      <c r="V165" s="114" t="s">
        <v>169</v>
      </c>
      <c r="W165" s="21"/>
      <c r="X165" s="21"/>
      <c r="Y165" s="120"/>
      <c r="Z165" s="21"/>
      <c r="AA165" s="21"/>
      <c r="AB165" s="21"/>
      <c r="AC165" s="1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</row>
  </sheetData>
  <mergeCells count="4">
    <mergeCell ref="P1:R1"/>
    <mergeCell ref="R11:R13"/>
    <mergeCell ref="A1:E1"/>
    <mergeCell ref="W1:AB1"/>
  </mergeCells>
  <conditionalFormatting sqref="E15:E21">
    <cfRule type="expression" dxfId="136" priority="25">
      <formula>IF($E15="",FALSE,$E14&gt;$E15)</formula>
    </cfRule>
  </conditionalFormatting>
  <conditionalFormatting sqref="E24:E30">
    <cfRule type="expression" dxfId="137" priority="24">
      <formula>IF($E24="",FALSE,$E23&gt;$E24)</formula>
    </cfRule>
  </conditionalFormatting>
  <conditionalFormatting sqref="E33:E39">
    <cfRule type="expression" dxfId="138" priority="23">
      <formula>IF($E33="",FALSE,$E32&gt;$E33)</formula>
    </cfRule>
  </conditionalFormatting>
  <conditionalFormatting sqref="E42:E48">
    <cfRule type="expression" dxfId="139" priority="22">
      <formula>IF($E42="",FALSE,$E41&gt;$E42)</formula>
    </cfRule>
  </conditionalFormatting>
  <conditionalFormatting sqref="E69:E75">
    <cfRule type="expression" dxfId="140" priority="21">
      <formula>IF($E69="",FALSE,$E68&gt;$E69)</formula>
    </cfRule>
  </conditionalFormatting>
  <conditionalFormatting sqref="E78:E84">
    <cfRule type="expression" dxfId="141" priority="20">
      <formula>IF($E78="",FALSE,$E77&gt;$E78)</formula>
    </cfRule>
  </conditionalFormatting>
  <conditionalFormatting sqref="E51:E57">
    <cfRule type="expression" dxfId="142" priority="19">
      <formula>IF($E51="",FALSE,$E50&gt;$E51)</formula>
    </cfRule>
  </conditionalFormatting>
  <conditionalFormatting sqref="E60:E66">
    <cfRule type="expression" dxfId="143" priority="18">
      <formula>IF($E60="",FALSE,$E59&gt;$E60)</formula>
    </cfRule>
  </conditionalFormatting>
  <conditionalFormatting sqref="E87">
    <cfRule type="expression" dxfId="144" priority="17">
      <formula>IF($E87="",FALSE,$E86&lt;$E87)</formula>
    </cfRule>
  </conditionalFormatting>
  <conditionalFormatting sqref="E88:E93">
    <cfRule type="expression" dxfId="145" priority="16">
      <formula>IF($E88="",FALSE,$E87&lt;$E88)</formula>
    </cfRule>
  </conditionalFormatting>
  <conditionalFormatting sqref="E96">
    <cfRule type="expression" dxfId="146" priority="15">
      <formula>IF($E96="",FALSE,$E95&lt;$E96)</formula>
    </cfRule>
  </conditionalFormatting>
  <conditionalFormatting sqref="E97:E102">
    <cfRule type="expression" dxfId="147" priority="14">
      <formula>IF($E97="",FALSE,$E96&lt;$E97)</formula>
    </cfRule>
  </conditionalFormatting>
  <conditionalFormatting sqref="E105">
    <cfRule type="expression" dxfId="148" priority="13">
      <formula>IF($E105="",FALSE,$E104&lt;$E105)</formula>
    </cfRule>
  </conditionalFormatting>
  <conditionalFormatting sqref="E106:E111">
    <cfRule type="expression" dxfId="149" priority="12">
      <formula>IF($E106="",FALSE,$E105&lt;$E106)</formula>
    </cfRule>
  </conditionalFormatting>
  <conditionalFormatting sqref="E114">
    <cfRule type="expression" dxfId="150" priority="11">
      <formula>IF($E114="",FALSE,$E113&lt;$E114)</formula>
    </cfRule>
  </conditionalFormatting>
  <conditionalFormatting sqref="E115:E120">
    <cfRule type="expression" dxfId="151" priority="10">
      <formula>IF($E115="",FALSE,$E114&lt;$E115)</formula>
    </cfRule>
  </conditionalFormatting>
  <conditionalFormatting sqref="E123">
    <cfRule type="expression" dxfId="152" priority="9">
      <formula>IF($E123="",FALSE,$E122&lt;$E123)</formula>
    </cfRule>
  </conditionalFormatting>
  <conditionalFormatting sqref="E124:E129">
    <cfRule type="expression" dxfId="153" priority="8">
      <formula>IF($E124="",FALSE,$E123&lt;$E124)</formula>
    </cfRule>
  </conditionalFormatting>
  <conditionalFormatting sqref="E132">
    <cfRule type="expression" dxfId="154" priority="7">
      <formula>IF($E132="",FALSE,$E131&lt;$E132)</formula>
    </cfRule>
  </conditionalFormatting>
  <conditionalFormatting sqref="E133:E138">
    <cfRule type="expression" dxfId="155" priority="6">
      <formula>IF($E133="",FALSE,$E132&lt;$E133)</formula>
    </cfRule>
  </conditionalFormatting>
  <conditionalFormatting sqref="E141">
    <cfRule type="expression" dxfId="156" priority="5">
      <formula>IF($E141="",FALSE,$E140&lt;$E141)</formula>
    </cfRule>
  </conditionalFormatting>
  <conditionalFormatting sqref="E142:E147">
    <cfRule type="expression" dxfId="157" priority="4">
      <formula>IF($E142="",FALSE,$E141&lt;$E142)</formula>
    </cfRule>
  </conditionalFormatting>
  <conditionalFormatting sqref="E150">
    <cfRule type="expression" dxfId="158" priority="3">
      <formula>IF($E150="",FALSE,$E149&lt;$E150)</formula>
    </cfRule>
  </conditionalFormatting>
  <conditionalFormatting sqref="E151:E156">
    <cfRule type="expression" dxfId="159" priority="2">
      <formula>IF($E151="",FALSE,$E150&lt;$E151)</formula>
    </cfRule>
  </conditionalFormatting>
  <conditionalFormatting sqref="E159:E165">
    <cfRule type="expression" dxfId="160" priority="1">
      <formula>IF($E159="",FALSE,$E158&gt;$E159)</formula>
    </cfRule>
  </conditionalFormatting>
  <hyperlinks>
    <hyperlink ref="Q3" location="Decsheets!A1" display="Dec"/>
    <hyperlink ref="R3" location="Timetable!A1" display="Timetable"/>
    <hyperlink ref="P3" location="Home!A1" display="Home"/>
  </hyperlinks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P282"/>
  <sheetViews>
    <sheetView showGridLines="1" workbookViewId="0" topLeftCell="A1">
      <selection activeCell="A1" sqref="A1"/>
    </sheetView>
  </sheetViews>
  <sheetFormatPr defaultRowHeight="15"/>
  <cols>
    <col min="1" max="1" width="8.7109375" customWidth="1"/>
    <col min="2" max="2" width="3.0" customWidth="1"/>
    <col min="3" max="3" width="32.7109375" customWidth="1"/>
    <col min="4" max="4" width="25.7109375" customWidth="1"/>
    <col min="6" max="6" width="10.140625" hidden="1" customWidth="1"/>
    <col min="7" max="7" width="4.7109375" hidden="1" customWidth="1"/>
    <col min="8" max="8" width="2.5703125" hidden="1" customWidth="1"/>
    <col min="9" max="9" width="0.0" hidden="1" customWidth="1"/>
    <col min="11" max="11" width="7.42578125" customWidth="1"/>
    <col min="12" max="12" width="3.0" customWidth="1"/>
    <col min="13" max="13" width="32.7109375" customWidth="1"/>
    <col min="14" max="14" width="25.7109375" customWidth="1"/>
    <col min="16" max="16" width="10.85546875" customWidth="1"/>
    <col min="17" max="17" width="10.85546875" hidden="1" customWidth="1"/>
    <col min="18" max="19" width="0.0" hidden="1" customWidth="1"/>
  </cols>
  <sheetData>
    <row r="1" spans="1:42" ht="18.0">
      <c r="A1" s="57" t="s">
        <v>383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 t="str">
        <f>Home!N1</f>
        <v>Allianz Park</v>
      </c>
      <c r="N1" s="217">
        <f>Home!Q1</f>
        <v>42596.0</v>
      </c>
      <c r="O1" s="217"/>
      <c r="P1" s="217"/>
      <c r="Q1" s="217"/>
      <c r="R1" s="57"/>
      <c r="S1" s="57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</row>
    <row r="2" spans="1:42" ht="18.0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P2" s="213" t="s">
        <v>57</v>
      </c>
      <c r="Q2" s="57"/>
      <c r="R2" s="57"/>
      <c r="S2" s="57"/>
      <c r="T2" s="213" t="s">
        <v>58</v>
      </c>
      <c r="U2" s="213" t="s">
        <v>113</v>
      </c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</row>
    <row r="3" spans="1:42" ht="18.75">
      <c r="A3" s="60" t="s">
        <v>384</v>
      </c>
      <c r="K3" s="60" t="s">
        <v>385</v>
      </c>
    </row>
    <row r="4" spans="1:42">
      <c r="A4" s="227" t="s">
        <v>183</v>
      </c>
      <c r="B4" s="61"/>
      <c r="C4" s="33" t="s">
        <v>386</v>
      </c>
      <c r="D4" s="28" t="s">
        <v>125</v>
      </c>
      <c r="E4" s="91">
        <v>1.7</v>
      </c>
      <c r="K4" s="227" t="s">
        <v>160</v>
      </c>
      <c r="L4" s="61"/>
      <c r="M4" s="33" t="s">
        <v>387</v>
      </c>
      <c r="N4" s="28"/>
      <c r="P4" s="28" t="s">
        <v>388</v>
      </c>
      <c r="Q4" s="28"/>
    </row>
    <row r="5" spans="1:42">
      <c r="A5" s="112" t="s">
        <v>389</v>
      </c>
      <c r="B5" s="62">
        <v>1.0</v>
      </c>
      <c r="C5" s="42" t="str">
        <f>IF(A5="","",VLOOKUP(A5,nonscore,2,FALSE))</f>
        <v>Jasmine Stockdale</v>
      </c>
      <c r="D5" s="42" t="str">
        <f>IF(A5="","",VLOOKUP(A5,nonscore,3,FALSE))</f>
        <v>Cookham</v>
      </c>
      <c r="E5" s="92">
        <v>13.0</v>
      </c>
      <c r="F5" s="225" t="str">
        <f>IF(RIGHT(A$4,1)="H",A$4&amp;G5&amp;H5,A$4)</f>
        <v>70HU13W</v>
      </c>
      <c r="G5" s="225" t="str">
        <f>IF(A5="","",VLOOKUP(A5,nonscore,4,FALSE))</f>
        <v>U13</v>
      </c>
      <c r="H5" s="225" t="str">
        <f>IF(A5="","",VLOOKUP(A5,nonscore,6,FALSE))</f>
        <v>W</v>
      </c>
      <c r="I5" s="225">
        <f>IF(E$4=".","",E$4)</f>
        <v>1.7</v>
      </c>
      <c r="J5" s="225"/>
      <c r="K5" s="112" t="s">
        <v>389</v>
      </c>
      <c r="L5" s="62">
        <v>1.0</v>
      </c>
      <c r="M5" s="42" t="str">
        <f>IF(K5="","",VLOOKUP(K5,nonscore,2,FALSE))</f>
        <v>Jasmine Stockdale</v>
      </c>
      <c r="N5" s="42" t="str">
        <f>IF(K5="","",VLOOKUP(K5,nonscore,3,FALSE))</f>
        <v>Cookham</v>
      </c>
      <c r="O5" s="38" t="s">
        <v>390</v>
      </c>
      <c r="Q5" s="21" t="str">
        <f>VLOOKUP(K$4&amp;R5&amp;S5,clubs!J:K,2,FALSE)</f>
        <v>LJ</v>
      </c>
      <c r="R5" s="225" t="str">
        <f>IF(K5="","",VLOOKUP(K5,nonscore,4,FALSE))</f>
        <v>U13</v>
      </c>
      <c r="S5" s="225" t="str">
        <f>IF(K5="","",VLOOKUP(K5,nonscore,6,FALSE))</f>
        <v>W</v>
      </c>
    </row>
    <row r="6" spans="1:42">
      <c r="A6" s="112"/>
      <c r="B6" s="62">
        <v>2.0</v>
      </c>
      <c r="C6" s="42" t="str">
        <f>IF(A6="","",VLOOKUP(A6,nonscore,2,FALSE))</f>
        <v/>
      </c>
      <c r="D6" s="42" t="str">
        <f>IF(A6="","",VLOOKUP(A6,nonscore,3,FALSE))</f>
        <v/>
      </c>
      <c r="E6" s="92"/>
      <c r="F6" s="225" t="str">
        <f>IF(RIGHT(A$4,1)="H",A$4&amp;G6&amp;H6,A$4)</f>
        <v>70H</v>
      </c>
      <c r="G6" s="225" t="str">
        <f>IF(A6="","",VLOOKUP(A6,nonscore,4,FALSE))</f>
        <v/>
      </c>
      <c r="H6" s="225" t="str">
        <f>IF(A6="","",VLOOKUP(A6,nonscore,6,FALSE))</f>
        <v/>
      </c>
      <c r="I6" s="225">
        <f>IF(E$4=".","",E$4)</f>
        <v>1.7</v>
      </c>
      <c r="J6" s="225"/>
      <c r="K6" s="112" t="s">
        <v>391</v>
      </c>
      <c r="L6" s="62">
        <v>2.0</v>
      </c>
      <c r="M6" s="42" t="str">
        <f>IF(K6="","",VLOOKUP(K6,nonscore,2,FALSE))</f>
        <v>Brogan McCafferty</v>
      </c>
      <c r="N6" s="42" t="str">
        <f>IF(K6="","",VLOOKUP(K6,nonscore,3,FALSE))</f>
        <v>Cookham</v>
      </c>
      <c r="O6" s="38" t="s">
        <v>392</v>
      </c>
      <c r="Q6" s="21" t="str">
        <f>VLOOKUP(K$4&amp;R6&amp;S6,clubs!J:K,2,FALSE)</f>
        <v>LJ</v>
      </c>
      <c r="R6" s="225" t="str">
        <f>IF(K6="","",VLOOKUP(K6,nonscore,4,FALSE))</f>
        <v>U13</v>
      </c>
      <c r="S6" s="225" t="str">
        <f>IF(K6="","",VLOOKUP(K6,nonscore,6,FALSE))</f>
        <v>W</v>
      </c>
    </row>
    <row r="7" spans="1:42">
      <c r="A7" s="112"/>
      <c r="B7" s="62">
        <v>3.0</v>
      </c>
      <c r="C7" s="42" t="str">
        <f>IF(A7="","",VLOOKUP(A7,nonscore,2,FALSE))</f>
        <v/>
      </c>
      <c r="D7" s="42" t="str">
        <f>IF(A7="","",VLOOKUP(A7,nonscore,3,FALSE))</f>
        <v/>
      </c>
      <c r="E7" s="92"/>
      <c r="F7" s="225" t="str">
        <f>IF(RIGHT(A$4,1)="H",A$4&amp;G7&amp;H7,A$4)</f>
        <v>70H</v>
      </c>
      <c r="G7" s="225" t="str">
        <f>IF(A7="","",VLOOKUP(A7,nonscore,4,FALSE))</f>
        <v/>
      </c>
      <c r="H7" s="225" t="str">
        <f>IF(A7="","",VLOOKUP(A7,nonscore,6,FALSE))</f>
        <v/>
      </c>
      <c r="I7" s="225">
        <f>IF(E$4=".","",E$4)</f>
        <v>1.7</v>
      </c>
      <c r="J7" s="225"/>
      <c r="K7" s="112"/>
      <c r="L7" s="62">
        <v>3.0</v>
      </c>
      <c r="M7" s="42" t="str">
        <f>IF(K7="","",VLOOKUP(K7,nonscore,2,FALSE))</f>
        <v/>
      </c>
      <c r="N7" s="42" t="str">
        <f>IF(K7="","",VLOOKUP(K7,nonscore,3,FALSE))</f>
        <v/>
      </c>
      <c r="O7" s="38"/>
      <c r="Q7" s="21" t="e">
        <f>VLOOKUP(K$4&amp;R7&amp;S7,clubs!J:K,2,FALSE)</f>
        <v>#N/A</v>
      </c>
      <c r="R7" s="225" t="str">
        <f>IF(K7="","",VLOOKUP(K7,nonscore,4,FALSE))</f>
        <v/>
      </c>
      <c r="S7" s="225" t="str">
        <f>IF(K7="","",VLOOKUP(K7,nonscore,6,FALSE))</f>
        <v/>
      </c>
    </row>
    <row r="8" spans="1:42">
      <c r="A8" s="112"/>
      <c r="B8" s="62" t="s">
        <v>114</v>
      </c>
      <c r="C8" s="42" t="str">
        <f>IF(A8="","",VLOOKUP(A8,nonscore,2,FALSE))</f>
        <v/>
      </c>
      <c r="D8" s="42" t="str">
        <f>IF(A8="","",VLOOKUP(A8,nonscore,3,FALSE))</f>
        <v/>
      </c>
      <c r="E8" s="92"/>
      <c r="F8" s="225" t="str">
        <f>IF(RIGHT(A$4,1)="H",A$4&amp;G8&amp;H8,A$4)</f>
        <v>70H</v>
      </c>
      <c r="G8" s="225" t="str">
        <f>IF(A8="","",VLOOKUP(A8,nonscore,4,FALSE))</f>
        <v/>
      </c>
      <c r="H8" s="225" t="str">
        <f>IF(A8="","",VLOOKUP(A8,nonscore,6,FALSE))</f>
        <v/>
      </c>
      <c r="I8" s="225">
        <f>IF(E$4=".","",E$4)</f>
        <v>1.7</v>
      </c>
      <c r="J8" s="225"/>
      <c r="K8" s="112"/>
      <c r="L8" s="62" t="s">
        <v>114</v>
      </c>
      <c r="M8" s="42" t="str">
        <f>IF(K8="","",VLOOKUP(K8,nonscore,2,FALSE))</f>
        <v/>
      </c>
      <c r="N8" s="42" t="str">
        <f>IF(K8="","",VLOOKUP(K8,nonscore,3,FALSE))</f>
        <v/>
      </c>
      <c r="O8" s="38"/>
      <c r="Q8" s="21" t="e">
        <f>VLOOKUP(K$4&amp;R8&amp;S8,clubs!J:K,2,FALSE)</f>
        <v>#N/A</v>
      </c>
      <c r="R8" s="225" t="str">
        <f>IF(K8="","",VLOOKUP(K8,nonscore,4,FALSE))</f>
        <v/>
      </c>
      <c r="S8" s="225" t="str">
        <f>IF(K8="","",VLOOKUP(K8,nonscore,6,FALSE))</f>
        <v/>
      </c>
    </row>
    <row r="9" spans="1:42">
      <c r="A9" s="112"/>
      <c r="B9" s="62" t="s">
        <v>115</v>
      </c>
      <c r="C9" s="42" t="str">
        <f>IF(A9="","",VLOOKUP(A9,nonscore,2,FALSE))</f>
        <v/>
      </c>
      <c r="D9" s="42" t="str">
        <f>IF(A9="","",VLOOKUP(A9,nonscore,3,FALSE))</f>
        <v/>
      </c>
      <c r="E9" s="92"/>
      <c r="F9" s="225" t="str">
        <f>IF(RIGHT(A$4,1)="H",A$4&amp;G9&amp;H9,A$4)</f>
        <v>70H</v>
      </c>
      <c r="G9" s="225" t="str">
        <f>IF(A9="","",VLOOKUP(A9,nonscore,4,FALSE))</f>
        <v/>
      </c>
      <c r="H9" s="225" t="str">
        <f>IF(A9="","",VLOOKUP(A9,nonscore,6,FALSE))</f>
        <v/>
      </c>
      <c r="I9" s="225">
        <f>IF(E$4=".","",E$4)</f>
        <v>1.7</v>
      </c>
      <c r="J9" s="225"/>
      <c r="K9" s="112"/>
      <c r="L9" s="62" t="s">
        <v>115</v>
      </c>
      <c r="M9" s="42" t="str">
        <f>IF(K9="","",VLOOKUP(K9,nonscore,2,FALSE))</f>
        <v/>
      </c>
      <c r="N9" s="42" t="str">
        <f>IF(K9="","",VLOOKUP(K9,nonscore,3,FALSE))</f>
        <v/>
      </c>
      <c r="O9" s="38"/>
      <c r="Q9" s="21" t="e">
        <f>VLOOKUP(K$4&amp;R9&amp;S9,clubs!J:K,2,FALSE)</f>
        <v>#N/A</v>
      </c>
      <c r="R9" s="225" t="str">
        <f>IF(K9="","",VLOOKUP(K9,nonscore,4,FALSE))</f>
        <v/>
      </c>
      <c r="S9" s="225" t="str">
        <f>IF(K9="","",VLOOKUP(K9,nonscore,6,FALSE))</f>
        <v/>
      </c>
    </row>
    <row r="10" spans="1:42">
      <c r="A10" s="112"/>
      <c r="B10" s="62" t="s">
        <v>116</v>
      </c>
      <c r="C10" s="42" t="str">
        <f>IF(A10="","",VLOOKUP(A10,nonscore,2,FALSE))</f>
        <v/>
      </c>
      <c r="D10" s="42" t="str">
        <f>IF(A10="","",VLOOKUP(A10,nonscore,3,FALSE))</f>
        <v/>
      </c>
      <c r="E10" s="92"/>
      <c r="F10" s="225" t="str">
        <f>IF(RIGHT(A$4,1)="H",A$4&amp;G10&amp;H10,A$4)</f>
        <v>70H</v>
      </c>
      <c r="G10" s="225" t="str">
        <f>IF(A10="","",VLOOKUP(A10,nonscore,4,FALSE))</f>
        <v/>
      </c>
      <c r="H10" s="225" t="str">
        <f>IF(A10="","",VLOOKUP(A10,nonscore,6,FALSE))</f>
        <v/>
      </c>
      <c r="I10" s="225">
        <f>IF(E$4=".","",E$4)</f>
        <v>1.7</v>
      </c>
      <c r="J10" s="225"/>
      <c r="K10" s="112"/>
      <c r="L10" s="62" t="s">
        <v>116</v>
      </c>
      <c r="M10" s="42" t="str">
        <f>IF(K10="","",VLOOKUP(K10,nonscore,2,FALSE))</f>
        <v/>
      </c>
      <c r="N10" s="42" t="str">
        <f>IF(K10="","",VLOOKUP(K10,nonscore,3,FALSE))</f>
        <v/>
      </c>
      <c r="O10" s="38"/>
      <c r="Q10" s="21" t="e">
        <f>VLOOKUP(K$4&amp;R10&amp;S10,clubs!J:K,2,FALSE)</f>
        <v>#N/A</v>
      </c>
      <c r="R10" s="225" t="str">
        <f>IF(K10="","",VLOOKUP(K10,nonscore,4,FALSE))</f>
        <v/>
      </c>
      <c r="S10" s="225" t="str">
        <f>IF(K10="","",VLOOKUP(K10,nonscore,6,FALSE))</f>
        <v/>
      </c>
    </row>
    <row r="11" spans="1:42">
      <c r="A11" s="112"/>
      <c r="B11" s="62" t="s">
        <v>117</v>
      </c>
      <c r="C11" s="42" t="str">
        <f>IF(A11="","",VLOOKUP(A11,nonscore,2,FALSE))</f>
        <v/>
      </c>
      <c r="D11" s="42" t="str">
        <f>IF(A11="","",VLOOKUP(A11,nonscore,3,FALSE))</f>
        <v/>
      </c>
      <c r="E11" s="92"/>
      <c r="F11" s="225" t="str">
        <f>IF(RIGHT(A$4,1)="H",A$4&amp;G11&amp;H11,A$4)</f>
        <v>70H</v>
      </c>
      <c r="G11" s="225" t="str">
        <f>IF(A11="","",VLOOKUP(A11,nonscore,4,FALSE))</f>
        <v/>
      </c>
      <c r="H11" s="225" t="str">
        <f>IF(A11="","",VLOOKUP(A11,nonscore,6,FALSE))</f>
        <v/>
      </c>
      <c r="I11" s="225">
        <f>IF(E$4=".","",E$4)</f>
        <v>1.7</v>
      </c>
      <c r="J11" s="225"/>
      <c r="K11" s="112"/>
      <c r="L11" s="62" t="s">
        <v>117</v>
      </c>
      <c r="M11" s="42" t="str">
        <f>IF(K11="","",VLOOKUP(K11,nonscore,2,FALSE))</f>
        <v/>
      </c>
      <c r="N11" s="42" t="str">
        <f>IF(K11="","",VLOOKUP(K11,nonscore,3,FALSE))</f>
        <v/>
      </c>
      <c r="O11" s="38"/>
      <c r="Q11" s="21" t="e">
        <f>VLOOKUP(K$4&amp;R11&amp;S11,clubs!J:K,2,FALSE)</f>
        <v>#N/A</v>
      </c>
      <c r="R11" s="225" t="str">
        <f>IF(K11="","",VLOOKUP(K11,nonscore,4,FALSE))</f>
        <v/>
      </c>
      <c r="S11" s="225" t="str">
        <f>IF(K11="","",VLOOKUP(K11,nonscore,6,FALSE))</f>
        <v/>
      </c>
    </row>
    <row r="12" spans="1:42">
      <c r="A12" s="112"/>
      <c r="B12" s="62" t="s">
        <v>118</v>
      </c>
      <c r="C12" s="42" t="str">
        <f>IF(A12="","",VLOOKUP(A12,nonscore,2,FALSE))</f>
        <v/>
      </c>
      <c r="D12" s="42" t="str">
        <f>IF(A12="","",VLOOKUP(A12,nonscore,3,FALSE))</f>
        <v/>
      </c>
      <c r="E12" s="92"/>
      <c r="F12" s="225" t="str">
        <f>IF(RIGHT(A$4,1)="H",A$4&amp;G12&amp;H12,A$4)</f>
        <v>70H</v>
      </c>
      <c r="G12" s="225" t="str">
        <f>IF(A12="","",VLOOKUP(A12,nonscore,4,FALSE))</f>
        <v/>
      </c>
      <c r="H12" s="225" t="str">
        <f>IF(A12="","",VLOOKUP(A12,nonscore,6,FALSE))</f>
        <v/>
      </c>
      <c r="I12" s="225">
        <f>IF(E$4=".","",E$4)</f>
        <v>1.7</v>
      </c>
      <c r="J12" s="225"/>
      <c r="K12" s="112"/>
      <c r="L12" s="62" t="s">
        <v>118</v>
      </c>
      <c r="M12" s="42" t="str">
        <f>IF(K12="","",VLOOKUP(K12,nonscore,2,FALSE))</f>
        <v/>
      </c>
      <c r="N12" s="42" t="str">
        <f>IF(K12="","",VLOOKUP(K12,nonscore,3,FALSE))</f>
        <v/>
      </c>
      <c r="O12" s="38"/>
      <c r="Q12" s="21" t="e">
        <f>VLOOKUP(K$4&amp;R12&amp;S12,clubs!J:K,2,FALSE)</f>
        <v>#N/A</v>
      </c>
      <c r="R12" s="225" t="str">
        <f>IF(K12="","",VLOOKUP(K12,nonscore,4,FALSE))</f>
        <v/>
      </c>
      <c r="S12" s="225" t="str">
        <f>IF(K12="","",VLOOKUP(K12,nonscore,6,FALSE))</f>
        <v/>
      </c>
    </row>
    <row r="13" spans="1:42">
      <c r="A13" s="112"/>
      <c r="B13" s="62" t="s">
        <v>393</v>
      </c>
      <c r="C13" s="42" t="str">
        <f>IF(A13="","",VLOOKUP(A13,nonscore,2,FALSE))</f>
        <v/>
      </c>
      <c r="D13" s="42" t="str">
        <f>IF(A13="","",VLOOKUP(A13,nonscore,3,FALSE))</f>
        <v/>
      </c>
      <c r="E13" s="92"/>
      <c r="F13" s="225" t="str">
        <f>IF(RIGHT(A$4,1)="H",A$4&amp;G13&amp;H13,A$4)</f>
        <v>70H</v>
      </c>
      <c r="G13" s="225" t="str">
        <f>IF(A13="","",VLOOKUP(A13,nonscore,4,FALSE))</f>
        <v/>
      </c>
      <c r="H13" s="225" t="str">
        <f>IF(A13="","",VLOOKUP(A13,nonscore,6,FALSE))</f>
        <v/>
      </c>
      <c r="I13" s="225">
        <f>IF(E$4=".","",E$4)</f>
        <v>1.7</v>
      </c>
      <c r="J13" s="225"/>
      <c r="K13" s="112"/>
      <c r="L13" s="62" t="s">
        <v>393</v>
      </c>
      <c r="M13" s="42" t="str">
        <f>IF(K13="","",VLOOKUP(K13,nonscore,2,FALSE))</f>
        <v/>
      </c>
      <c r="N13" s="42" t="str">
        <f>IF(K13="","",VLOOKUP(K13,nonscore,3,FALSE))</f>
        <v/>
      </c>
      <c r="O13" s="38"/>
      <c r="Q13" s="21" t="e">
        <f>VLOOKUP(K$4&amp;R13&amp;S13,clubs!J:K,2,FALSE)</f>
        <v>#N/A</v>
      </c>
      <c r="R13" s="225" t="str">
        <f>IF(K13="","",VLOOKUP(K13,nonscore,4,FALSE))</f>
        <v/>
      </c>
      <c r="S13" s="225" t="str">
        <f>IF(K13="","",VLOOKUP(K13,nonscore,6,FALSE))</f>
        <v/>
      </c>
    </row>
    <row r="14" spans="1:42">
      <c r="A14" s="112"/>
      <c r="B14" s="62" t="s">
        <v>394</v>
      </c>
      <c r="C14" s="42" t="str">
        <f>IF(A14="","",VLOOKUP(A14,nonscore,2,FALSE))</f>
        <v/>
      </c>
      <c r="D14" s="42" t="str">
        <f>IF(A14="","",VLOOKUP(A14,nonscore,3,FALSE))</f>
        <v/>
      </c>
      <c r="E14" s="92"/>
      <c r="F14" s="225" t="str">
        <f>IF(RIGHT(A$4,1)="H",A$4&amp;G14&amp;H14,A$4)</f>
        <v>70H</v>
      </c>
      <c r="G14" s="225" t="str">
        <f>IF(A14="","",VLOOKUP(A14,nonscore,4,FALSE))</f>
        <v/>
      </c>
      <c r="H14" s="225" t="str">
        <f>IF(A14="","",VLOOKUP(A14,nonscore,6,FALSE))</f>
        <v/>
      </c>
      <c r="I14" s="225">
        <f>IF(E$4=".","",E$4)</f>
        <v>1.7</v>
      </c>
      <c r="J14" s="225"/>
      <c r="K14" s="112"/>
      <c r="L14" s="62" t="s">
        <v>394</v>
      </c>
      <c r="M14" s="42" t="str">
        <f>IF(K14="","",VLOOKUP(K14,nonscore,2,FALSE))</f>
        <v/>
      </c>
      <c r="N14" s="42" t="str">
        <f>IF(K14="","",VLOOKUP(K14,nonscore,3,FALSE))</f>
        <v/>
      </c>
      <c r="O14" s="38"/>
      <c r="Q14" s="21" t="e">
        <f>VLOOKUP(K$4&amp;R14&amp;S14,clubs!J:K,2,FALSE)</f>
        <v>#N/A</v>
      </c>
      <c r="R14" s="225" t="str">
        <f>IF(K14="","",VLOOKUP(K14,nonscore,4,FALSE))</f>
        <v/>
      </c>
      <c r="S14" s="225" t="str">
        <f>IF(K14="","",VLOOKUP(K14,nonscore,6,FALSE))</f>
        <v/>
      </c>
    </row>
    <row r="15" spans="1:42">
      <c r="A15" s="112"/>
      <c r="B15" s="62" t="s">
        <v>395</v>
      </c>
      <c r="C15" s="42" t="str">
        <f>IF(A15="","",VLOOKUP(A15,nonscore,2,FALSE))</f>
        <v/>
      </c>
      <c r="D15" s="42" t="str">
        <f>IF(A15="","",VLOOKUP(A15,nonscore,3,FALSE))</f>
        <v/>
      </c>
      <c r="E15" s="92"/>
      <c r="F15" s="225" t="str">
        <f>IF(RIGHT(A$4,1)="H",A$4&amp;G15&amp;H15,A$4)</f>
        <v>70H</v>
      </c>
      <c r="G15" s="225" t="str">
        <f>IF(A15="","",VLOOKUP(A15,nonscore,4,FALSE))</f>
        <v/>
      </c>
      <c r="H15" s="225" t="str">
        <f>IF(A15="","",VLOOKUP(A15,nonscore,6,FALSE))</f>
        <v/>
      </c>
      <c r="I15" s="225">
        <f>IF(E$4=".","",E$4)</f>
        <v>1.7</v>
      </c>
      <c r="J15" s="225"/>
      <c r="K15" s="112"/>
      <c r="L15" s="62" t="s">
        <v>395</v>
      </c>
      <c r="M15" s="42" t="str">
        <f>IF(K15="","",VLOOKUP(K15,nonscore,2,FALSE))</f>
        <v/>
      </c>
      <c r="N15" s="42" t="str">
        <f>IF(K15="","",VLOOKUP(K15,nonscore,3,FALSE))</f>
        <v/>
      </c>
      <c r="O15" s="38"/>
      <c r="Q15" s="21" t="e">
        <f>VLOOKUP(K$4&amp;R15&amp;S15,clubs!J:K,2,FALSE)</f>
        <v>#N/A</v>
      </c>
      <c r="R15" s="225" t="str">
        <f>IF(K15="","",VLOOKUP(K15,nonscore,4,FALSE))</f>
        <v/>
      </c>
      <c r="S15" s="225" t="str">
        <f>IF(K15="","",VLOOKUP(K15,nonscore,6,FALSE))</f>
        <v/>
      </c>
    </row>
    <row r="16" spans="1:42">
      <c r="A16" s="112"/>
      <c r="B16" s="62" t="s">
        <v>396</v>
      </c>
      <c r="C16" s="42" t="str">
        <f>IF(A16="","",VLOOKUP(A16,nonscore,2,FALSE))</f>
        <v/>
      </c>
      <c r="D16" s="42" t="str">
        <f>IF(A16="","",VLOOKUP(A16,nonscore,3,FALSE))</f>
        <v/>
      </c>
      <c r="E16" s="92"/>
      <c r="F16" s="225" t="str">
        <f>IF(RIGHT(A$4,1)="H",A$4&amp;G16&amp;H16,A$4)</f>
        <v>70H</v>
      </c>
      <c r="G16" s="225" t="str">
        <f>IF(A16="","",VLOOKUP(A16,nonscore,4,FALSE))</f>
        <v/>
      </c>
      <c r="H16" s="225" t="str">
        <f>IF(A16="","",VLOOKUP(A16,nonscore,6,FALSE))</f>
        <v/>
      </c>
      <c r="I16" s="225">
        <f>IF(E$4=".","",E$4)</f>
        <v>1.7</v>
      </c>
      <c r="J16" s="225"/>
      <c r="K16" s="112"/>
      <c r="L16" s="62" t="s">
        <v>396</v>
      </c>
      <c r="M16" s="42" t="str">
        <f>IF(K16="","",VLOOKUP(K16,nonscore,2,FALSE))</f>
        <v/>
      </c>
      <c r="N16" s="42" t="str">
        <f>IF(K16="","",VLOOKUP(K16,nonscore,3,FALSE))</f>
        <v/>
      </c>
      <c r="O16" s="38"/>
      <c r="Q16" s="21" t="e">
        <f>VLOOKUP(K$4&amp;R16&amp;S16,clubs!J:K,2,FALSE)</f>
        <v>#N/A</v>
      </c>
      <c r="R16" s="225" t="str">
        <f>IF(K16="","",VLOOKUP(K16,nonscore,4,FALSE))</f>
        <v/>
      </c>
      <c r="S16" s="225" t="str">
        <f>IF(K16="","",VLOOKUP(K16,nonscore,6,FALSE))</f>
        <v/>
      </c>
    </row>
    <row r="18" spans="1:42">
      <c r="A18" s="227" t="s">
        <v>220</v>
      </c>
      <c r="B18" s="61"/>
      <c r="C18" s="33" t="s">
        <v>397</v>
      </c>
      <c r="D18" s="28" t="s">
        <v>125</v>
      </c>
      <c r="E18" s="91">
        <v>-0.6</v>
      </c>
      <c r="K18" s="227" t="s">
        <v>191</v>
      </c>
      <c r="L18" s="61"/>
      <c r="M18" s="33" t="s">
        <v>398</v>
      </c>
      <c r="N18" s="28"/>
      <c r="P18" s="28"/>
      <c r="Q18" s="28"/>
    </row>
    <row r="19" spans="1:42">
      <c r="A19" s="112" t="s">
        <v>399</v>
      </c>
      <c r="B19" s="62">
        <v>1.0</v>
      </c>
      <c r="C19" s="42" t="str">
        <f>IF(A19="","",VLOOKUP(A19,nonscore,2,FALSE))</f>
        <v>Amber Duverney</v>
      </c>
      <c r="D19" s="42" t="str">
        <f>IF(A19="","",VLOOKUP(A19,nonscore,3,FALSE))</f>
        <v>Shaftesbury</v>
      </c>
      <c r="E19" s="93">
        <v>12.56</v>
      </c>
      <c r="F19" s="225" t="str">
        <f>IF(RIGHT(A$18,1)="H",A$18&amp;G19&amp;H19,A$18)</f>
        <v>75HU15W</v>
      </c>
      <c r="G19" s="225" t="str">
        <f>IF(A19="","",VLOOKUP(A19,nonscore,4,FALSE))</f>
        <v>U15</v>
      </c>
      <c r="H19" s="225" t="str">
        <f>IF(A19="","",VLOOKUP(A19,nonscore,6,FALSE))</f>
        <v>W</v>
      </c>
      <c r="I19" s="225">
        <f>IF(E$18=".","",E$18)</f>
        <v>-0.6</v>
      </c>
      <c r="J19" s="225"/>
      <c r="K19" s="112" t="s">
        <v>400</v>
      </c>
      <c r="L19" s="62">
        <v>1.0</v>
      </c>
      <c r="M19" s="42" t="str">
        <f>IF(K19="","",VLOOKUP(K19,nonscore,2,FALSE))</f>
        <v>Evelyn Barter</v>
      </c>
      <c r="N19" s="42" t="str">
        <f>IF(K19="","",VLOOKUP(K19,nonscore,3,FALSE))</f>
        <v>Shaftesbury</v>
      </c>
      <c r="O19" s="38" t="s">
        <v>401</v>
      </c>
      <c r="Q19" s="21" t="str">
        <f>VLOOKUP(K$18&amp;R19&amp;S19,clubs!J:K,2,FALSE)</f>
        <v>SP3K</v>
      </c>
      <c r="R19" s="225" t="str">
        <f>IF(K19="","",VLOOKUP(K19,nonscore,4,FALSE))</f>
        <v>U15</v>
      </c>
      <c r="S19" s="225" t="str">
        <f>IF(K19="","",VLOOKUP(K19,nonscore,6,FALSE))</f>
        <v>W</v>
      </c>
    </row>
    <row r="20" spans="1:42">
      <c r="A20" s="112" t="s">
        <v>400</v>
      </c>
      <c r="B20" s="62">
        <v>2.0</v>
      </c>
      <c r="C20" s="42" t="str">
        <f>IF(A20="","",VLOOKUP(A20,nonscore,2,FALSE))</f>
        <v>Evelyn Barter</v>
      </c>
      <c r="D20" s="42" t="str">
        <f>IF(A20="","",VLOOKUP(A20,nonscore,3,FALSE))</f>
        <v>Shaftesbury</v>
      </c>
      <c r="E20" s="93">
        <v>13.0</v>
      </c>
      <c r="F20" s="225" t="str">
        <f>IF(RIGHT(A$18,1)="H",A$18&amp;G20&amp;H20,A$18)</f>
        <v>75HU15W</v>
      </c>
      <c r="G20" s="225" t="str">
        <f>IF(A20="","",VLOOKUP(A20,nonscore,4,FALSE))</f>
        <v>U15</v>
      </c>
      <c r="H20" s="225" t="str">
        <f>IF(A20="","",VLOOKUP(A20,nonscore,6,FALSE))</f>
        <v>W</v>
      </c>
      <c r="I20" s="225">
        <f>IF(E$18=".","",E$18)</f>
        <v>-0.6</v>
      </c>
      <c r="J20" s="225"/>
      <c r="K20" s="112" t="s">
        <v>402</v>
      </c>
      <c r="L20" s="62">
        <v>2.0</v>
      </c>
      <c r="M20" s="42" t="str">
        <f>IF(K20="","",VLOOKUP(K20,nonscore,2,FALSE))</f>
        <v>Jessica Nathan</v>
      </c>
      <c r="N20" s="42" t="str">
        <f>IF(K20="","",VLOOKUP(K20,nonscore,3,FALSE))</f>
        <v>Shaftesbury</v>
      </c>
      <c r="O20" s="38" t="s">
        <v>403</v>
      </c>
      <c r="Q20" s="21" t="str">
        <f>VLOOKUP(K$18&amp;R20&amp;S20,clubs!J:K,2,FALSE)</f>
        <v>SP3K</v>
      </c>
      <c r="R20" s="225" t="str">
        <f>IF(K20="","",VLOOKUP(K20,nonscore,4,FALSE))</f>
        <v>U15</v>
      </c>
      <c r="S20" s="225" t="str">
        <f>IF(K20="","",VLOOKUP(K20,nonscore,6,FALSE))</f>
        <v>W</v>
      </c>
    </row>
    <row r="21" spans="1:42">
      <c r="A21" s="112"/>
      <c r="B21" s="62">
        <v>3.0</v>
      </c>
      <c r="C21" s="42" t="str">
        <f>IF(A21="","",VLOOKUP(A21,nonscore,2,FALSE))</f>
        <v/>
      </c>
      <c r="D21" s="42" t="str">
        <f>IF(A21="","",VLOOKUP(A21,nonscore,3,FALSE))</f>
        <v/>
      </c>
      <c r="E21" s="93"/>
      <c r="F21" s="225" t="str">
        <f>IF(RIGHT(A$18,1)="H",A$18&amp;G21&amp;H21,A$18)</f>
        <v>75H</v>
      </c>
      <c r="G21" s="225" t="str">
        <f>IF(A21="","",VLOOKUP(A21,nonscore,4,FALSE))</f>
        <v/>
      </c>
      <c r="H21" s="225" t="str">
        <f>IF(A21="","",VLOOKUP(A21,nonscore,6,FALSE))</f>
        <v/>
      </c>
      <c r="I21" s="225">
        <f>IF(E$18=".","",E$18)</f>
        <v>-0.6</v>
      </c>
      <c r="J21" s="225"/>
      <c r="K21" s="112"/>
      <c r="L21" s="62">
        <v>3.0</v>
      </c>
      <c r="M21" s="42" t="str">
        <f>IF(K21="","",VLOOKUP(K21,nonscore,2,FALSE))</f>
        <v/>
      </c>
      <c r="N21" s="42" t="str">
        <f>IF(K21="","",VLOOKUP(K21,nonscore,3,FALSE))</f>
        <v/>
      </c>
      <c r="O21" s="38"/>
      <c r="Q21" s="21" t="e">
        <f>VLOOKUP(K$18&amp;R21&amp;S21,clubs!J:K,2,FALSE)</f>
        <v>#N/A</v>
      </c>
      <c r="R21" s="225" t="str">
        <f>IF(K21="","",VLOOKUP(K21,nonscore,4,FALSE))</f>
        <v/>
      </c>
      <c r="S21" s="225" t="str">
        <f>IF(K21="","",VLOOKUP(K21,nonscore,6,FALSE))</f>
        <v/>
      </c>
    </row>
    <row r="22" spans="1:42">
      <c r="A22" s="112"/>
      <c r="B22" s="62" t="s">
        <v>114</v>
      </c>
      <c r="C22" s="42" t="str">
        <f>IF(A22="","",VLOOKUP(A22,nonscore,2,FALSE))</f>
        <v/>
      </c>
      <c r="D22" s="42" t="str">
        <f>IF(A22="","",VLOOKUP(A22,nonscore,3,FALSE))</f>
        <v/>
      </c>
      <c r="E22" s="92"/>
      <c r="F22" s="225" t="str">
        <f>IF(RIGHT(A$18,1)="H",A$18&amp;G22&amp;H22,A$18)</f>
        <v>75H</v>
      </c>
      <c r="G22" s="225" t="str">
        <f>IF(A22="","",VLOOKUP(A22,nonscore,4,FALSE))</f>
        <v/>
      </c>
      <c r="H22" s="225" t="str">
        <f>IF(A22="","",VLOOKUP(A22,nonscore,6,FALSE))</f>
        <v/>
      </c>
      <c r="I22" s="225">
        <f>IF(E$18=".","",E$18)</f>
        <v>-0.6</v>
      </c>
      <c r="J22" s="225"/>
      <c r="K22" s="112"/>
      <c r="L22" s="62" t="s">
        <v>114</v>
      </c>
      <c r="M22" s="42" t="str">
        <f>IF(K22="","",VLOOKUP(K22,nonscore,2,FALSE))</f>
        <v/>
      </c>
      <c r="N22" s="42" t="str">
        <f>IF(K22="","",VLOOKUP(K22,nonscore,3,FALSE))</f>
        <v/>
      </c>
      <c r="O22" s="38"/>
      <c r="Q22" s="21" t="e">
        <f>VLOOKUP(K$18&amp;R22&amp;S22,clubs!J:K,2,FALSE)</f>
        <v>#N/A</v>
      </c>
      <c r="R22" s="225" t="str">
        <f>IF(K22="","",VLOOKUP(K22,nonscore,4,FALSE))</f>
        <v/>
      </c>
      <c r="S22" s="225" t="str">
        <f>IF(K22="","",VLOOKUP(K22,nonscore,6,FALSE))</f>
        <v/>
      </c>
    </row>
    <row r="23" spans="1:42">
      <c r="A23" s="112"/>
      <c r="B23" s="62" t="s">
        <v>115</v>
      </c>
      <c r="C23" s="42" t="str">
        <f>IF(A23="","",VLOOKUP(A23,nonscore,2,FALSE))</f>
        <v/>
      </c>
      <c r="D23" s="42" t="str">
        <f>IF(A23="","",VLOOKUP(A23,nonscore,3,FALSE))</f>
        <v/>
      </c>
      <c r="E23" s="92"/>
      <c r="F23" s="225" t="str">
        <f>IF(RIGHT(A$18,1)="H",A$18&amp;G23&amp;H23,A$18)</f>
        <v>75H</v>
      </c>
      <c r="G23" s="225" t="str">
        <f>IF(A23="","",VLOOKUP(A23,nonscore,4,FALSE))</f>
        <v/>
      </c>
      <c r="H23" s="225" t="str">
        <f>IF(A23="","",VLOOKUP(A23,nonscore,6,FALSE))</f>
        <v/>
      </c>
      <c r="I23" s="225">
        <f>IF(E$18=".","",E$18)</f>
        <v>-0.6</v>
      </c>
      <c r="J23" s="225"/>
      <c r="K23" s="112"/>
      <c r="L23" s="62" t="s">
        <v>115</v>
      </c>
      <c r="M23" s="42" t="str">
        <f>IF(K23="","",VLOOKUP(K23,nonscore,2,FALSE))</f>
        <v/>
      </c>
      <c r="N23" s="42" t="str">
        <f>IF(K23="","",VLOOKUP(K23,nonscore,3,FALSE))</f>
        <v/>
      </c>
      <c r="O23" s="38"/>
      <c r="Q23" s="21" t="e">
        <f>VLOOKUP(K$18&amp;R23&amp;S23,clubs!J:K,2,FALSE)</f>
        <v>#N/A</v>
      </c>
      <c r="R23" s="225" t="str">
        <f>IF(K23="","",VLOOKUP(K23,nonscore,4,FALSE))</f>
        <v/>
      </c>
      <c r="S23" s="225" t="str">
        <f>IF(K23="","",VLOOKUP(K23,nonscore,6,FALSE))</f>
        <v/>
      </c>
    </row>
    <row r="24" spans="1:42">
      <c r="A24" s="112"/>
      <c r="B24" s="62" t="s">
        <v>116</v>
      </c>
      <c r="C24" s="42" t="str">
        <f>IF(A24="","",VLOOKUP(A24,nonscore,2,FALSE))</f>
        <v/>
      </c>
      <c r="D24" s="42" t="str">
        <f>IF(A24="","",VLOOKUP(A24,nonscore,3,FALSE))</f>
        <v/>
      </c>
      <c r="E24" s="92"/>
      <c r="F24" s="225" t="str">
        <f>IF(RIGHT(A$18,1)="H",A$18&amp;G24&amp;H24,A$18)</f>
        <v>75H</v>
      </c>
      <c r="G24" s="225" t="str">
        <f>IF(A24="","",VLOOKUP(A24,nonscore,4,FALSE))</f>
        <v/>
      </c>
      <c r="H24" s="225" t="str">
        <f>IF(A24="","",VLOOKUP(A24,nonscore,6,FALSE))</f>
        <v/>
      </c>
      <c r="I24" s="225">
        <f>IF(E$18=".","",E$18)</f>
        <v>-0.6</v>
      </c>
      <c r="J24" s="225"/>
      <c r="K24" s="112"/>
      <c r="L24" s="62" t="s">
        <v>116</v>
      </c>
      <c r="M24" s="42" t="str">
        <f>IF(K24="","",VLOOKUP(K24,nonscore,2,FALSE))</f>
        <v/>
      </c>
      <c r="N24" s="42" t="str">
        <f>IF(K24="","",VLOOKUP(K24,nonscore,3,FALSE))</f>
        <v/>
      </c>
      <c r="O24" s="38"/>
      <c r="Q24" s="21" t="e">
        <f>VLOOKUP(K$18&amp;R24&amp;S24,clubs!J:K,2,FALSE)</f>
        <v>#N/A</v>
      </c>
      <c r="R24" s="225" t="str">
        <f>IF(K24="","",VLOOKUP(K24,nonscore,4,FALSE))</f>
        <v/>
      </c>
      <c r="S24" s="225" t="str">
        <f>IF(K24="","",VLOOKUP(K24,nonscore,6,FALSE))</f>
        <v/>
      </c>
    </row>
    <row r="25" spans="1:42">
      <c r="A25" s="112"/>
      <c r="B25" s="62" t="s">
        <v>117</v>
      </c>
      <c r="C25" s="42" t="str">
        <f>IF(A25="","",VLOOKUP(A25,nonscore,2,FALSE))</f>
        <v/>
      </c>
      <c r="D25" s="42" t="str">
        <f>IF(A25="","",VLOOKUP(A25,nonscore,3,FALSE))</f>
        <v/>
      </c>
      <c r="E25" s="92"/>
      <c r="F25" s="225" t="str">
        <f>IF(RIGHT(A$18,1)="H",A$18&amp;G25&amp;H25,A$18)</f>
        <v>75H</v>
      </c>
      <c r="G25" s="225" t="str">
        <f>IF(A25="","",VLOOKUP(A25,nonscore,4,FALSE))</f>
        <v/>
      </c>
      <c r="H25" s="225" t="str">
        <f>IF(A25="","",VLOOKUP(A25,nonscore,6,FALSE))</f>
        <v/>
      </c>
      <c r="I25" s="225">
        <f>IF(E$18=".","",E$18)</f>
        <v>-0.6</v>
      </c>
      <c r="J25" s="225"/>
      <c r="K25" s="112"/>
      <c r="L25" s="62" t="s">
        <v>117</v>
      </c>
      <c r="M25" s="42" t="str">
        <f>IF(K25="","",VLOOKUP(K25,nonscore,2,FALSE))</f>
        <v/>
      </c>
      <c r="N25" s="42" t="str">
        <f>IF(K25="","",VLOOKUP(K25,nonscore,3,FALSE))</f>
        <v/>
      </c>
      <c r="O25" s="38"/>
      <c r="Q25" s="21" t="e">
        <f>VLOOKUP(K$18&amp;R25&amp;S25,clubs!J:K,2,FALSE)</f>
        <v>#N/A</v>
      </c>
      <c r="R25" s="225" t="str">
        <f>IF(K25="","",VLOOKUP(K25,nonscore,4,FALSE))</f>
        <v/>
      </c>
      <c r="S25" s="225" t="str">
        <f>IF(K25="","",VLOOKUP(K25,nonscore,6,FALSE))</f>
        <v/>
      </c>
    </row>
    <row r="26" spans="1:42">
      <c r="A26" s="112"/>
      <c r="B26" s="62" t="s">
        <v>118</v>
      </c>
      <c r="C26" s="42" t="str">
        <f>IF(A26="","",VLOOKUP(A26,nonscore,2,FALSE))</f>
        <v/>
      </c>
      <c r="D26" s="42" t="str">
        <f>IF(A26="","",VLOOKUP(A26,nonscore,3,FALSE))</f>
        <v/>
      </c>
      <c r="E26" s="92"/>
      <c r="F26" s="225" t="str">
        <f>IF(RIGHT(A$18,1)="H",A$18&amp;G26&amp;H26,A$18)</f>
        <v>75H</v>
      </c>
      <c r="G26" s="225" t="str">
        <f>IF(A26="","",VLOOKUP(A26,nonscore,4,FALSE))</f>
        <v/>
      </c>
      <c r="H26" s="225" t="str">
        <f>IF(A26="","",VLOOKUP(A26,nonscore,6,FALSE))</f>
        <v/>
      </c>
      <c r="I26" s="225">
        <f>IF(E$18=".","",E$18)</f>
        <v>-0.6</v>
      </c>
      <c r="J26" s="225"/>
      <c r="K26" s="112"/>
      <c r="L26" s="62" t="s">
        <v>118</v>
      </c>
      <c r="M26" s="42" t="str">
        <f>IF(K26="","",VLOOKUP(K26,nonscore,2,FALSE))</f>
        <v/>
      </c>
      <c r="N26" s="42" t="str">
        <f>IF(K26="","",VLOOKUP(K26,nonscore,3,FALSE))</f>
        <v/>
      </c>
      <c r="O26" s="38"/>
      <c r="Q26" s="21" t="e">
        <f>VLOOKUP(K$18&amp;R26&amp;S26,clubs!J:K,2,FALSE)</f>
        <v>#N/A</v>
      </c>
      <c r="R26" s="225" t="str">
        <f>IF(K26="","",VLOOKUP(K26,nonscore,4,FALSE))</f>
        <v/>
      </c>
      <c r="S26" s="225" t="str">
        <f>IF(K26="","",VLOOKUP(K26,nonscore,6,FALSE))</f>
        <v/>
      </c>
    </row>
    <row r="27" spans="1:42">
      <c r="A27" s="112"/>
      <c r="B27" s="62" t="s">
        <v>393</v>
      </c>
      <c r="C27" s="42" t="str">
        <f>IF(A27="","",VLOOKUP(A27,nonscore,2,FALSE))</f>
        <v/>
      </c>
      <c r="D27" s="42" t="str">
        <f>IF(A27="","",VLOOKUP(A27,nonscore,3,FALSE))</f>
        <v/>
      </c>
      <c r="E27" s="92"/>
      <c r="F27" s="225" t="str">
        <f>IF(RIGHT(A$18,1)="H",A$18&amp;G27&amp;H27,A$18)</f>
        <v>75H</v>
      </c>
      <c r="G27" s="225" t="str">
        <f>IF(A27="","",VLOOKUP(A27,nonscore,4,FALSE))</f>
        <v/>
      </c>
      <c r="H27" s="225" t="str">
        <f>IF(A27="","",VLOOKUP(A27,nonscore,6,FALSE))</f>
        <v/>
      </c>
      <c r="I27" s="225">
        <f>IF(E$18=".","",E$18)</f>
        <v>-0.6</v>
      </c>
      <c r="J27" s="225"/>
      <c r="K27" s="112"/>
      <c r="L27" s="62" t="s">
        <v>393</v>
      </c>
      <c r="M27" s="42" t="str">
        <f>IF(K27="","",VLOOKUP(K27,nonscore,2,FALSE))</f>
        <v/>
      </c>
      <c r="N27" s="42" t="str">
        <f>IF(K27="","",VLOOKUP(K27,nonscore,3,FALSE))</f>
        <v/>
      </c>
      <c r="O27" s="38"/>
      <c r="Q27" s="21" t="e">
        <f>VLOOKUP(K$18&amp;R27&amp;S27,clubs!J:K,2,FALSE)</f>
        <v>#N/A</v>
      </c>
      <c r="R27" s="225" t="str">
        <f>IF(K27="","",VLOOKUP(K27,nonscore,4,FALSE))</f>
        <v/>
      </c>
      <c r="S27" s="225" t="str">
        <f>IF(K27="","",VLOOKUP(K27,nonscore,6,FALSE))</f>
        <v/>
      </c>
    </row>
    <row r="28" spans="1:42">
      <c r="A28" s="112"/>
      <c r="B28" s="62" t="s">
        <v>394</v>
      </c>
      <c r="C28" s="42" t="str">
        <f>IF(A28="","",VLOOKUP(A28,nonscore,2,FALSE))</f>
        <v/>
      </c>
      <c r="D28" s="42" t="str">
        <f>IF(A28="","",VLOOKUP(A28,nonscore,3,FALSE))</f>
        <v/>
      </c>
      <c r="E28" s="92"/>
      <c r="F28" s="225" t="str">
        <f>IF(RIGHT(A$18,1)="H",A$18&amp;G28&amp;H28,A$18)</f>
        <v>75H</v>
      </c>
      <c r="G28" s="225" t="str">
        <f>IF(A28="","",VLOOKUP(A28,nonscore,4,FALSE))</f>
        <v/>
      </c>
      <c r="H28" s="225" t="str">
        <f>IF(A28="","",VLOOKUP(A28,nonscore,6,FALSE))</f>
        <v/>
      </c>
      <c r="I28" s="225">
        <f>IF(E$18=".","",E$18)</f>
        <v>-0.6</v>
      </c>
      <c r="J28" s="225"/>
      <c r="K28" s="112"/>
      <c r="L28" s="62" t="s">
        <v>394</v>
      </c>
      <c r="M28" s="42" t="str">
        <f>IF(K28="","",VLOOKUP(K28,nonscore,2,FALSE))</f>
        <v/>
      </c>
      <c r="N28" s="42" t="str">
        <f>IF(K28="","",VLOOKUP(K28,nonscore,3,FALSE))</f>
        <v/>
      </c>
      <c r="O28" s="38"/>
      <c r="Q28" s="21" t="e">
        <f>VLOOKUP(K$18&amp;R28&amp;S28,clubs!J:K,2,FALSE)</f>
        <v>#N/A</v>
      </c>
      <c r="R28" s="225" t="str">
        <f>IF(K28="","",VLOOKUP(K28,nonscore,4,FALSE))</f>
        <v/>
      </c>
      <c r="S28" s="225" t="str">
        <f>IF(K28="","",VLOOKUP(K28,nonscore,6,FALSE))</f>
        <v/>
      </c>
    </row>
    <row r="29" spans="1:42">
      <c r="A29" s="112"/>
      <c r="B29" s="62" t="s">
        <v>395</v>
      </c>
      <c r="C29" s="42" t="str">
        <f>IF(A29="","",VLOOKUP(A29,nonscore,2,FALSE))</f>
        <v/>
      </c>
      <c r="D29" s="42" t="str">
        <f>IF(A29="","",VLOOKUP(A29,nonscore,3,FALSE))</f>
        <v/>
      </c>
      <c r="E29" s="92"/>
      <c r="F29" s="225" t="str">
        <f>IF(RIGHT(A$18,1)="H",A$18&amp;G29&amp;H29,A$18)</f>
        <v>75H</v>
      </c>
      <c r="G29" s="225" t="str">
        <f>IF(A29="","",VLOOKUP(A29,nonscore,4,FALSE))</f>
        <v/>
      </c>
      <c r="H29" s="225" t="str">
        <f>IF(A29="","",VLOOKUP(A29,nonscore,6,FALSE))</f>
        <v/>
      </c>
      <c r="I29" s="225">
        <f>IF(E$18=".","",E$18)</f>
        <v>-0.6</v>
      </c>
      <c r="J29" s="225"/>
      <c r="K29" s="112"/>
      <c r="L29" s="62" t="s">
        <v>395</v>
      </c>
      <c r="M29" s="42" t="str">
        <f>IF(K29="","",VLOOKUP(K29,nonscore,2,FALSE))</f>
        <v/>
      </c>
      <c r="N29" s="42" t="str">
        <f>IF(K29="","",VLOOKUP(K29,nonscore,3,FALSE))</f>
        <v/>
      </c>
      <c r="O29" s="38"/>
      <c r="Q29" s="21" t="e">
        <f>VLOOKUP(K$18&amp;R29&amp;S29,clubs!J:K,2,FALSE)</f>
        <v>#N/A</v>
      </c>
      <c r="R29" s="225" t="str">
        <f>IF(K29="","",VLOOKUP(K29,nonscore,4,FALSE))</f>
        <v/>
      </c>
      <c r="S29" s="225" t="str">
        <f>IF(K29="","",VLOOKUP(K29,nonscore,6,FALSE))</f>
        <v/>
      </c>
    </row>
    <row r="30" spans="1:42">
      <c r="A30" s="112"/>
      <c r="B30" s="62" t="s">
        <v>396</v>
      </c>
      <c r="C30" s="42" t="str">
        <f>IF(A30="","",VLOOKUP(A30,nonscore,2,FALSE))</f>
        <v/>
      </c>
      <c r="D30" s="42" t="str">
        <f>IF(A30="","",VLOOKUP(A30,nonscore,3,FALSE))</f>
        <v/>
      </c>
      <c r="E30" s="92"/>
      <c r="F30" s="225" t="str">
        <f>IF(RIGHT(A$18,1)="H",A$18&amp;G30&amp;H30,A$18)</f>
        <v>75H</v>
      </c>
      <c r="G30" s="225" t="str">
        <f>IF(A30="","",VLOOKUP(A30,nonscore,4,FALSE))</f>
        <v/>
      </c>
      <c r="H30" s="225" t="str">
        <f>IF(A30="","",VLOOKUP(A30,nonscore,6,FALSE))</f>
        <v/>
      </c>
      <c r="I30" s="225">
        <f>IF(E$18=".","",E$18)</f>
        <v>-0.6</v>
      </c>
      <c r="J30" s="225"/>
      <c r="K30" s="112"/>
      <c r="L30" s="62" t="s">
        <v>396</v>
      </c>
      <c r="M30" s="42" t="str">
        <f>IF(K30="","",VLOOKUP(K30,nonscore,2,FALSE))</f>
        <v/>
      </c>
      <c r="N30" s="42" t="str">
        <f>IF(K30="","",VLOOKUP(K30,nonscore,3,FALSE))</f>
        <v/>
      </c>
      <c r="O30" s="38"/>
      <c r="Q30" s="21" t="e">
        <f>VLOOKUP(K$18&amp;R30&amp;S30,clubs!J:K,2,FALSE)</f>
        <v>#N/A</v>
      </c>
      <c r="R30" s="225" t="str">
        <f>IF(K30="","",VLOOKUP(K30,nonscore,4,FALSE))</f>
        <v/>
      </c>
      <c r="S30" s="225" t="str">
        <f>IF(K30="","",VLOOKUP(K30,nonscore,6,FALSE))</f>
        <v/>
      </c>
    </row>
    <row r="32" spans="1:42">
      <c r="A32" s="227">
        <v>800.0</v>
      </c>
      <c r="B32" s="61"/>
      <c r="C32" s="33" t="s">
        <v>404</v>
      </c>
      <c r="D32" s="28" t="s">
        <v>125</v>
      </c>
      <c r="E32" s="91" t="s">
        <v>145</v>
      </c>
      <c r="K32" s="227"/>
      <c r="L32" s="61"/>
      <c r="M32" s="33" t="s">
        <v>405</v>
      </c>
      <c r="N32" s="28"/>
    </row>
    <row r="33" spans="1:42">
      <c r="A33" s="112" t="s">
        <v>406</v>
      </c>
      <c r="B33" s="62">
        <v>1.0</v>
      </c>
      <c r="C33" s="42" t="str">
        <f>IF(A33="","",VLOOKUP(A33,nonscore,2,FALSE))</f>
        <v>Kate Baily</v>
      </c>
      <c r="D33" s="42" t="str">
        <f>IF(A33="","",VLOOKUP(A33,nonscore,3,FALSE))</f>
        <v>Highgate</v>
      </c>
      <c r="E33" s="38" t="s">
        <v>407</v>
      </c>
      <c r="F33" s="225">
        <f>IF(RIGHT(A$32,1)="H",A$32&amp;G33&amp;H33,A$32)</f>
        <v>800.0</v>
      </c>
      <c r="G33" s="225" t="str">
        <f>IF(A33="","",VLOOKUP(A33,nonscore,4,FALSE))</f>
        <v>U11</v>
      </c>
      <c r="H33" s="225" t="str">
        <f>IF(A33="","",VLOOKUP(A33,nonscore,6,FALSE))</f>
        <v>W</v>
      </c>
      <c r="I33" s="225" t="str">
        <f>IF(E$32=".","",E$32)</f>
        <v/>
      </c>
      <c r="J33" s="225"/>
      <c r="K33" s="112" t="s">
        <v>408</v>
      </c>
      <c r="L33" s="62">
        <v>1.0</v>
      </c>
      <c r="M33" s="42" t="str">
        <f>IF(K33="","",VLOOKUP(K33,nonscore,2,FALSE))</f>
        <v>Liam Baily</v>
      </c>
      <c r="N33" s="42" t="str">
        <f>IF(K33="","",VLOOKUP(K33,nonscore,3,FALSE))</f>
        <v>Highgate</v>
      </c>
      <c r="O33" s="38" t="s">
        <v>409</v>
      </c>
      <c r="Q33" s="21" t="e">
        <f>VLOOKUP(K$32&amp;R33&amp;S33,clubs!J:K,2,FALSE)</f>
        <v>#N/A</v>
      </c>
      <c r="R33" s="225" t="str">
        <f>IF(K33="","",VLOOKUP(K33,nonscore,4,FALSE))</f>
        <v>U11</v>
      </c>
      <c r="S33" s="225" t="str">
        <f>IF(K33="","",VLOOKUP(K33,nonscore,6,FALSE))</f>
        <v>M</v>
      </c>
    </row>
    <row r="34" spans="1:42">
      <c r="A34" s="112" t="s">
        <v>410</v>
      </c>
      <c r="B34" s="62">
        <v>2.0</v>
      </c>
      <c r="C34" s="42" t="str">
        <f>IF(A34="","",VLOOKUP(A34,nonscore,2,FALSE))</f>
        <v>Tamsin Pietrse</v>
      </c>
      <c r="D34" s="42" t="str">
        <f>IF(A34="","",VLOOKUP(A34,nonscore,3,FALSE))</f>
        <v>Barnet</v>
      </c>
      <c r="E34" s="38" t="s">
        <v>411</v>
      </c>
      <c r="F34" s="225">
        <f>IF(RIGHT(A$32,1)="H",A$32&amp;G34&amp;H34,A$32)</f>
        <v>800.0</v>
      </c>
      <c r="G34" s="225" t="str">
        <f>IF(A34="","",VLOOKUP(A34,nonscore,4,FALSE))</f>
        <v>U11</v>
      </c>
      <c r="H34" s="225" t="str">
        <f>IF(A34="","",VLOOKUP(A34,nonscore,6,FALSE))</f>
        <v>W</v>
      </c>
      <c r="I34" s="225" t="str">
        <f>IF(E$32=".","",E$32)</f>
        <v/>
      </c>
      <c r="J34" s="225"/>
      <c r="K34" s="112" t="s">
        <v>412</v>
      </c>
      <c r="L34" s="62">
        <v>2.0</v>
      </c>
      <c r="M34" s="42" t="str">
        <f>IF(K34="","",VLOOKUP(K34,nonscore,2,FALSE))</f>
        <v>Zac Bindon-Goss</v>
      </c>
      <c r="N34" s="42" t="str">
        <f>IF(K34="","",VLOOKUP(K34,nonscore,3,FALSE))</f>
        <v>Barnet</v>
      </c>
      <c r="O34" s="38" t="s">
        <v>413</v>
      </c>
      <c r="Q34" s="21" t="e">
        <f>VLOOKUP(K$32&amp;R34&amp;S34,clubs!J:K,2,FALSE)</f>
        <v>#N/A</v>
      </c>
      <c r="R34" s="225" t="str">
        <f>IF(K34="","",VLOOKUP(K34,nonscore,4,FALSE))</f>
        <v>U11</v>
      </c>
      <c r="S34" s="225" t="str">
        <f>IF(K34="","",VLOOKUP(K34,nonscore,6,FALSE))</f>
        <v>M</v>
      </c>
    </row>
    <row r="35" spans="1:42">
      <c r="A35" s="112"/>
      <c r="B35" s="62">
        <v>3.0</v>
      </c>
      <c r="C35" s="42" t="str">
        <f>IF(A35="","",VLOOKUP(A35,nonscore,2,FALSE))</f>
        <v/>
      </c>
      <c r="D35" s="42" t="str">
        <f>IF(A35="","",VLOOKUP(A35,nonscore,3,FALSE))</f>
        <v/>
      </c>
      <c r="E35" s="38"/>
      <c r="F35" s="225">
        <f>IF(RIGHT(A$32,1)="H",A$32&amp;G35&amp;H35,A$32)</f>
        <v>800.0</v>
      </c>
      <c r="G35" s="225" t="str">
        <f>IF(A35="","",VLOOKUP(A35,nonscore,4,FALSE))</f>
        <v/>
      </c>
      <c r="H35" s="225" t="str">
        <f>IF(A35="","",VLOOKUP(A35,nonscore,6,FALSE))</f>
        <v/>
      </c>
      <c r="I35" s="225" t="str">
        <f>IF(E$32=".","",E$32)</f>
        <v/>
      </c>
      <c r="J35" s="225"/>
      <c r="K35" s="112"/>
      <c r="L35" s="62">
        <v>3.0</v>
      </c>
      <c r="M35" s="42" t="str">
        <f>IF(K35="","",VLOOKUP(K35,nonscore,2,FALSE))</f>
        <v/>
      </c>
      <c r="N35" s="42" t="str">
        <f>IF(K35="","",VLOOKUP(K35,nonscore,3,FALSE))</f>
        <v/>
      </c>
      <c r="O35" s="38"/>
      <c r="Q35" s="21" t="e">
        <f>VLOOKUP(K$32&amp;R35&amp;S35,clubs!J:K,2,FALSE)</f>
        <v>#N/A</v>
      </c>
      <c r="R35" s="225" t="str">
        <f>IF(K35="","",VLOOKUP(K35,nonscore,4,FALSE))</f>
        <v/>
      </c>
      <c r="S35" s="225" t="str">
        <f>IF(K35="","",VLOOKUP(K35,nonscore,6,FALSE))</f>
        <v/>
      </c>
    </row>
    <row r="36" spans="1:42">
      <c r="A36" s="112"/>
      <c r="B36" s="62" t="s">
        <v>114</v>
      </c>
      <c r="C36" s="42" t="str">
        <f>IF(A36="","",VLOOKUP(A36,nonscore,2,FALSE))</f>
        <v/>
      </c>
      <c r="D36" s="42" t="str">
        <f>IF(A36="","",VLOOKUP(A36,nonscore,3,FALSE))</f>
        <v/>
      </c>
      <c r="E36" s="38"/>
      <c r="F36" s="225">
        <f>IF(RIGHT(A$32,1)="H",A$32&amp;G36&amp;H36,A$32)</f>
        <v>800.0</v>
      </c>
      <c r="G36" s="225" t="str">
        <f>IF(A36="","",VLOOKUP(A36,nonscore,4,FALSE))</f>
        <v/>
      </c>
      <c r="H36" s="225" t="str">
        <f>IF(A36="","",VLOOKUP(A36,nonscore,6,FALSE))</f>
        <v/>
      </c>
      <c r="I36" s="225" t="str">
        <f>IF(E$32=".","",E$32)</f>
        <v/>
      </c>
      <c r="J36" s="225"/>
      <c r="K36" s="112"/>
      <c r="L36" s="62" t="s">
        <v>114</v>
      </c>
      <c r="M36" s="42" t="str">
        <f>IF(K36="","",VLOOKUP(K36,nonscore,2,FALSE))</f>
        <v/>
      </c>
      <c r="N36" s="42" t="str">
        <f>IF(K36="","",VLOOKUP(K36,nonscore,3,FALSE))</f>
        <v/>
      </c>
      <c r="O36" s="38"/>
      <c r="Q36" s="21" t="e">
        <f>VLOOKUP(K$32&amp;R36&amp;S36,clubs!J:K,2,FALSE)</f>
        <v>#N/A</v>
      </c>
      <c r="R36" s="225" t="str">
        <f>IF(K36="","",VLOOKUP(K36,nonscore,4,FALSE))</f>
        <v/>
      </c>
      <c r="S36" s="225" t="str">
        <f>IF(K36="","",VLOOKUP(K36,nonscore,6,FALSE))</f>
        <v/>
      </c>
    </row>
    <row r="37" spans="1:42">
      <c r="A37" s="112"/>
      <c r="B37" s="62" t="s">
        <v>115</v>
      </c>
      <c r="C37" s="42" t="str">
        <f>IF(A37="","",VLOOKUP(A37,nonscore,2,FALSE))</f>
        <v/>
      </c>
      <c r="D37" s="42" t="str">
        <f>IF(A37="","",VLOOKUP(A37,nonscore,3,FALSE))</f>
        <v/>
      </c>
      <c r="E37" s="38"/>
      <c r="F37" s="225">
        <f>IF(RIGHT(A$32,1)="H",A$32&amp;G37&amp;H37,A$32)</f>
        <v>800.0</v>
      </c>
      <c r="G37" s="225" t="str">
        <f>IF(A37="","",VLOOKUP(A37,nonscore,4,FALSE))</f>
        <v/>
      </c>
      <c r="H37" s="225" t="str">
        <f>IF(A37="","",VLOOKUP(A37,nonscore,6,FALSE))</f>
        <v/>
      </c>
      <c r="I37" s="225" t="str">
        <f>IF(E$32=".","",E$32)</f>
        <v/>
      </c>
      <c r="J37" s="225"/>
      <c r="K37" s="112"/>
      <c r="L37" s="62" t="s">
        <v>115</v>
      </c>
      <c r="M37" s="42" t="str">
        <f>IF(K37="","",VLOOKUP(K37,nonscore,2,FALSE))</f>
        <v/>
      </c>
      <c r="N37" s="42" t="str">
        <f>IF(K37="","",VLOOKUP(K37,nonscore,3,FALSE))</f>
        <v/>
      </c>
      <c r="O37" s="38"/>
      <c r="Q37" s="21" t="e">
        <f>VLOOKUP(K$32&amp;R37&amp;S37,clubs!J:K,2,FALSE)</f>
        <v>#N/A</v>
      </c>
      <c r="R37" s="225" t="str">
        <f>IF(K37="","",VLOOKUP(K37,nonscore,4,FALSE))</f>
        <v/>
      </c>
      <c r="S37" s="225" t="str">
        <f>IF(K37="","",VLOOKUP(K37,nonscore,6,FALSE))</f>
        <v/>
      </c>
    </row>
    <row r="38" spans="1:42">
      <c r="A38" s="112"/>
      <c r="B38" s="62" t="s">
        <v>116</v>
      </c>
      <c r="C38" s="42" t="str">
        <f>IF(A38="","",VLOOKUP(A38,nonscore,2,FALSE))</f>
        <v/>
      </c>
      <c r="D38" s="42" t="str">
        <f>IF(A38="","",VLOOKUP(A38,nonscore,3,FALSE))</f>
        <v/>
      </c>
      <c r="E38" s="38"/>
      <c r="F38" s="225">
        <f>IF(RIGHT(A$32,1)="H",A$32&amp;G38&amp;H38,A$32)</f>
        <v>800.0</v>
      </c>
      <c r="G38" s="225" t="str">
        <f>IF(A38="","",VLOOKUP(A38,nonscore,4,FALSE))</f>
        <v/>
      </c>
      <c r="H38" s="225" t="str">
        <f>IF(A38="","",VLOOKUP(A38,nonscore,6,FALSE))</f>
        <v/>
      </c>
      <c r="I38" s="225" t="str">
        <f>IF(E$32=".","",E$32)</f>
        <v/>
      </c>
      <c r="J38" s="225"/>
      <c r="K38" s="112"/>
      <c r="L38" s="62" t="s">
        <v>116</v>
      </c>
      <c r="M38" s="42" t="str">
        <f>IF(K38="","",VLOOKUP(K38,nonscore,2,FALSE))</f>
        <v/>
      </c>
      <c r="N38" s="42" t="str">
        <f>IF(K38="","",VLOOKUP(K38,nonscore,3,FALSE))</f>
        <v/>
      </c>
      <c r="O38" s="38"/>
      <c r="Q38" s="21" t="e">
        <f>VLOOKUP(K$32&amp;R38&amp;S38,clubs!J:K,2,FALSE)</f>
        <v>#N/A</v>
      </c>
      <c r="R38" s="225" t="str">
        <f>IF(K38="","",VLOOKUP(K38,nonscore,4,FALSE))</f>
        <v/>
      </c>
      <c r="S38" s="225" t="str">
        <f>IF(K38="","",VLOOKUP(K38,nonscore,6,FALSE))</f>
        <v/>
      </c>
    </row>
    <row r="39" spans="1:42">
      <c r="A39" s="112"/>
      <c r="B39" s="62" t="s">
        <v>117</v>
      </c>
      <c r="C39" s="42" t="str">
        <f>IF(A39="","",VLOOKUP(A39,nonscore,2,FALSE))</f>
        <v/>
      </c>
      <c r="D39" s="42" t="str">
        <f>IF(A39="","",VLOOKUP(A39,nonscore,3,FALSE))</f>
        <v/>
      </c>
      <c r="E39" s="38"/>
      <c r="F39" s="225">
        <f>IF(RIGHT(A$32,1)="H",A$32&amp;G39&amp;H39,A$32)</f>
        <v>800.0</v>
      </c>
      <c r="G39" s="225" t="str">
        <f>IF(A39="","",VLOOKUP(A39,nonscore,4,FALSE))</f>
        <v/>
      </c>
      <c r="H39" s="225" t="str">
        <f>IF(A39="","",VLOOKUP(A39,nonscore,6,FALSE))</f>
        <v/>
      </c>
      <c r="I39" s="225" t="str">
        <f>IF(E$32=".","",E$32)</f>
        <v/>
      </c>
      <c r="J39" s="225"/>
      <c r="K39" s="112"/>
      <c r="L39" s="62" t="s">
        <v>117</v>
      </c>
      <c r="M39" s="42" t="str">
        <f>IF(K39="","",VLOOKUP(K39,nonscore,2,FALSE))</f>
        <v/>
      </c>
      <c r="N39" s="42" t="str">
        <f>IF(K39="","",VLOOKUP(K39,nonscore,3,FALSE))</f>
        <v/>
      </c>
      <c r="O39" s="38"/>
      <c r="Q39" s="21" t="e">
        <f>VLOOKUP(K$32&amp;R39&amp;S39,clubs!J:K,2,FALSE)</f>
        <v>#N/A</v>
      </c>
      <c r="R39" s="225" t="str">
        <f>IF(K39="","",VLOOKUP(K39,nonscore,4,FALSE))</f>
        <v/>
      </c>
      <c r="S39" s="225" t="str">
        <f>IF(K39="","",VLOOKUP(K39,nonscore,6,FALSE))</f>
        <v/>
      </c>
    </row>
    <row r="40" spans="1:42">
      <c r="A40" s="112"/>
      <c r="B40" s="62" t="s">
        <v>118</v>
      </c>
      <c r="C40" s="42" t="str">
        <f>IF(A40="","",VLOOKUP(A40,nonscore,2,FALSE))</f>
        <v/>
      </c>
      <c r="D40" s="42" t="str">
        <f>IF(A40="","",VLOOKUP(A40,nonscore,3,FALSE))</f>
        <v/>
      </c>
      <c r="E40" s="38"/>
      <c r="F40" s="225">
        <f>IF(RIGHT(A$32,1)="H",A$32&amp;G40&amp;H40,A$32)</f>
        <v>800.0</v>
      </c>
      <c r="G40" s="225" t="str">
        <f>IF(A40="","",VLOOKUP(A40,nonscore,4,FALSE))</f>
        <v/>
      </c>
      <c r="H40" s="225" t="str">
        <f>IF(A40="","",VLOOKUP(A40,nonscore,6,FALSE))</f>
        <v/>
      </c>
      <c r="I40" s="225" t="str">
        <f>IF(E$32=".","",E$32)</f>
        <v/>
      </c>
      <c r="J40" s="225"/>
      <c r="K40" s="112"/>
      <c r="L40" s="62" t="s">
        <v>118</v>
      </c>
      <c r="M40" s="42" t="str">
        <f>IF(K40="","",VLOOKUP(K40,nonscore,2,FALSE))</f>
        <v/>
      </c>
      <c r="N40" s="42" t="str">
        <f>IF(K40="","",VLOOKUP(K40,nonscore,3,FALSE))</f>
        <v/>
      </c>
      <c r="O40" s="38"/>
      <c r="Q40" s="21" t="e">
        <f>VLOOKUP(K$32&amp;R40&amp;S40,clubs!J:K,2,FALSE)</f>
        <v>#N/A</v>
      </c>
      <c r="R40" s="225" t="str">
        <f>IF(K40="","",VLOOKUP(K40,nonscore,4,FALSE))</f>
        <v/>
      </c>
      <c r="S40" s="225" t="str">
        <f>IF(K40="","",VLOOKUP(K40,nonscore,6,FALSE))</f>
        <v/>
      </c>
    </row>
    <row r="41" spans="1:42">
      <c r="A41" s="112"/>
      <c r="B41" s="62" t="s">
        <v>393</v>
      </c>
      <c r="C41" s="42" t="str">
        <f>IF(A41="","",VLOOKUP(A41,nonscore,2,FALSE))</f>
        <v/>
      </c>
      <c r="D41" s="42" t="str">
        <f>IF(A41="","",VLOOKUP(A41,nonscore,3,FALSE))</f>
        <v/>
      </c>
      <c r="E41" s="38"/>
      <c r="F41" s="225">
        <f>IF(RIGHT(A$32,1)="H",A$32&amp;G41&amp;H41,A$32)</f>
        <v>800.0</v>
      </c>
      <c r="G41" s="225" t="str">
        <f>IF(A41="","",VLOOKUP(A41,nonscore,4,FALSE))</f>
        <v/>
      </c>
      <c r="H41" s="225" t="str">
        <f>IF(A41="","",VLOOKUP(A41,nonscore,6,FALSE))</f>
        <v/>
      </c>
      <c r="I41" s="225" t="str">
        <f>IF(E$32=".","",E$32)</f>
        <v/>
      </c>
      <c r="J41" s="225"/>
      <c r="K41" s="112"/>
      <c r="L41" s="62" t="s">
        <v>393</v>
      </c>
      <c r="M41" s="42" t="str">
        <f>IF(K41="","",VLOOKUP(K41,nonscore,2,FALSE))</f>
        <v/>
      </c>
      <c r="N41" s="42" t="str">
        <f>IF(K41="","",VLOOKUP(K41,nonscore,3,FALSE))</f>
        <v/>
      </c>
      <c r="O41" s="38"/>
      <c r="Q41" s="21" t="e">
        <f>VLOOKUP(K$32&amp;R41&amp;S41,clubs!J:K,2,FALSE)</f>
        <v>#N/A</v>
      </c>
      <c r="R41" s="225" t="str">
        <f>IF(K41="","",VLOOKUP(K41,nonscore,4,FALSE))</f>
        <v/>
      </c>
      <c r="S41" s="225" t="str">
        <f>IF(K41="","",VLOOKUP(K41,nonscore,6,FALSE))</f>
        <v/>
      </c>
    </row>
    <row r="42" spans="1:42">
      <c r="A42" s="112"/>
      <c r="B42" s="62" t="s">
        <v>394</v>
      </c>
      <c r="C42" s="42" t="str">
        <f>IF(A42="","",VLOOKUP(A42,nonscore,2,FALSE))</f>
        <v/>
      </c>
      <c r="D42" s="42" t="str">
        <f>IF(A42="","",VLOOKUP(A42,nonscore,3,FALSE))</f>
        <v/>
      </c>
      <c r="E42" s="38"/>
      <c r="F42" s="225">
        <f>IF(RIGHT(A$32,1)="H",A$32&amp;G42&amp;H42,A$32)</f>
        <v>800.0</v>
      </c>
      <c r="G42" s="225" t="str">
        <f>IF(A42="","",VLOOKUP(A42,nonscore,4,FALSE))</f>
        <v/>
      </c>
      <c r="H42" s="225" t="str">
        <f>IF(A42="","",VLOOKUP(A42,nonscore,6,FALSE))</f>
        <v/>
      </c>
      <c r="I42" s="225" t="str">
        <f>IF(E$32=".","",E$32)</f>
        <v/>
      </c>
      <c r="J42" s="225"/>
      <c r="K42" s="112"/>
      <c r="L42" s="62" t="s">
        <v>394</v>
      </c>
      <c r="M42" s="42" t="str">
        <f>IF(K42="","",VLOOKUP(K42,nonscore,2,FALSE))</f>
        <v/>
      </c>
      <c r="N42" s="42" t="str">
        <f>IF(K42="","",VLOOKUP(K42,nonscore,3,FALSE))</f>
        <v/>
      </c>
      <c r="O42" s="38"/>
      <c r="Q42" s="21" t="e">
        <f>VLOOKUP(K$32&amp;R42&amp;S42,clubs!J:K,2,FALSE)</f>
        <v>#N/A</v>
      </c>
      <c r="R42" s="225" t="str">
        <f>IF(K42="","",VLOOKUP(K42,nonscore,4,FALSE))</f>
        <v/>
      </c>
      <c r="S42" s="225" t="str">
        <f>IF(K42="","",VLOOKUP(K42,nonscore,6,FALSE))</f>
        <v/>
      </c>
    </row>
    <row r="43" spans="1:42">
      <c r="A43" s="112"/>
      <c r="B43" s="62" t="s">
        <v>395</v>
      </c>
      <c r="C43" s="42" t="str">
        <f>IF(A43="","",VLOOKUP(A43,nonscore,2,FALSE))</f>
        <v/>
      </c>
      <c r="D43" s="42" t="str">
        <f>IF(A43="","",VLOOKUP(A43,nonscore,3,FALSE))</f>
        <v/>
      </c>
      <c r="E43" s="38"/>
      <c r="F43" s="225">
        <f>IF(RIGHT(A$32,1)="H",A$32&amp;G43&amp;H43,A$32)</f>
        <v>800.0</v>
      </c>
      <c r="G43" s="225" t="str">
        <f>IF(A43="","",VLOOKUP(A43,nonscore,4,FALSE))</f>
        <v/>
      </c>
      <c r="H43" s="225" t="str">
        <f>IF(A43="","",VLOOKUP(A43,nonscore,6,FALSE))</f>
        <v/>
      </c>
      <c r="I43" s="225" t="str">
        <f>IF(E$32=".","",E$32)</f>
        <v/>
      </c>
      <c r="J43" s="225"/>
      <c r="K43" s="112"/>
      <c r="L43" s="62" t="s">
        <v>395</v>
      </c>
      <c r="M43" s="42" t="str">
        <f>IF(K43="","",VLOOKUP(K43,nonscore,2,FALSE))</f>
        <v/>
      </c>
      <c r="N43" s="42" t="str">
        <f>IF(K43="","",VLOOKUP(K43,nonscore,3,FALSE))</f>
        <v/>
      </c>
      <c r="O43" s="38"/>
      <c r="Q43" s="21" t="e">
        <f>VLOOKUP(K$32&amp;R43&amp;S43,clubs!J:K,2,FALSE)</f>
        <v>#N/A</v>
      </c>
      <c r="R43" s="225" t="str">
        <f>IF(K43="","",VLOOKUP(K43,nonscore,4,FALSE))</f>
        <v/>
      </c>
      <c r="S43" s="225" t="str">
        <f>IF(K43="","",VLOOKUP(K43,nonscore,6,FALSE))</f>
        <v/>
      </c>
    </row>
    <row r="44" spans="1:42">
      <c r="A44" s="112"/>
      <c r="B44" s="62" t="s">
        <v>396</v>
      </c>
      <c r="C44" s="42" t="str">
        <f>IF(A44="","",VLOOKUP(A44,nonscore,2,FALSE))</f>
        <v/>
      </c>
      <c r="D44" s="42" t="str">
        <f>IF(A44="","",VLOOKUP(A44,nonscore,3,FALSE))</f>
        <v/>
      </c>
      <c r="E44" s="38"/>
      <c r="F44" s="225">
        <f>IF(RIGHT(A$32,1)="H",A$32&amp;G44&amp;H44,A$32)</f>
        <v>800.0</v>
      </c>
      <c r="G44" s="225" t="str">
        <f>IF(A44="","",VLOOKUP(A44,nonscore,4,FALSE))</f>
        <v/>
      </c>
      <c r="H44" s="225" t="str">
        <f>IF(A44="","",VLOOKUP(A44,nonscore,6,FALSE))</f>
        <v/>
      </c>
      <c r="I44" s="225" t="str">
        <f>IF(E$32=".","",E$32)</f>
        <v/>
      </c>
      <c r="J44" s="225"/>
      <c r="K44" s="112"/>
      <c r="L44" s="62" t="s">
        <v>396</v>
      </c>
      <c r="M44" s="42" t="str">
        <f>IF(K44="","",VLOOKUP(K44,nonscore,2,FALSE))</f>
        <v/>
      </c>
      <c r="N44" s="42" t="str">
        <f>IF(K44="","",VLOOKUP(K44,nonscore,3,FALSE))</f>
        <v/>
      </c>
      <c r="O44" s="38"/>
      <c r="Q44" s="21" t="e">
        <f>VLOOKUP(K$32&amp;R44&amp;S44,clubs!J:K,2,FALSE)</f>
        <v>#N/A</v>
      </c>
      <c r="R44" s="225" t="str">
        <f>IF(K44="","",VLOOKUP(K44,nonscore,4,FALSE))</f>
        <v/>
      </c>
      <c r="S44" s="225" t="str">
        <f>IF(K44="","",VLOOKUP(K44,nonscore,6,FALSE))</f>
        <v/>
      </c>
    </row>
    <row r="46" spans="1:42">
      <c r="A46" s="227">
        <v>800.0</v>
      </c>
      <c r="B46" s="61"/>
      <c r="C46" s="33" t="s">
        <v>414</v>
      </c>
      <c r="D46" s="28" t="s">
        <v>125</v>
      </c>
      <c r="E46" s="91" t="s">
        <v>145</v>
      </c>
      <c r="K46" s="227" t="s">
        <v>160</v>
      </c>
      <c r="L46" s="61"/>
      <c r="M46" s="33" t="s">
        <v>415</v>
      </c>
      <c r="N46" s="28"/>
    </row>
    <row r="47" spans="1:42">
      <c r="A47" s="112" t="s">
        <v>391</v>
      </c>
      <c r="B47" s="62">
        <v>1.0</v>
      </c>
      <c r="C47" s="42" t="str">
        <f>IF(A47="","",VLOOKUP(A47,nonscore,2,FALSE))</f>
        <v>Brogan McCafferty</v>
      </c>
      <c r="D47" s="42" t="str">
        <f>IF(A47="","",VLOOKUP(A47,nonscore,3,FALSE))</f>
        <v>Cookham</v>
      </c>
      <c r="E47" s="38" t="s">
        <v>416</v>
      </c>
      <c r="F47" s="225">
        <f>IF(RIGHT(A$46,1)="H",A$46&amp;G47&amp;H47,A$46)</f>
        <v>800.0</v>
      </c>
      <c r="G47" s="225" t="str">
        <f>IF(A47="","",VLOOKUP(A47,nonscore,4,FALSE))</f>
        <v>U13</v>
      </c>
      <c r="H47" s="225" t="str">
        <f>IF(A47="","",VLOOKUP(A47,nonscore,6,FALSE))</f>
        <v>W</v>
      </c>
      <c r="I47" s="225" t="str">
        <f>IF(E$46=".","",E$46)</f>
        <v/>
      </c>
      <c r="J47" s="225"/>
      <c r="K47" s="112" t="s">
        <v>417</v>
      </c>
      <c r="L47" s="62">
        <v>1.0</v>
      </c>
      <c r="M47" s="42" t="str">
        <f>IF(K47="","",VLOOKUP(K47,nonscore,2,FALSE))</f>
        <v>Orson Hall</v>
      </c>
      <c r="N47" s="42" t="str">
        <f>IF(K47="","",VLOOKUP(K47,nonscore,3,FALSE))</f>
        <v>Highgate</v>
      </c>
      <c r="O47" s="38" t="s">
        <v>418</v>
      </c>
      <c r="Q47" s="21" t="str">
        <f>VLOOKUP(K$46&amp;R47&amp;S47,clubs!J:K,2,FALSE)</f>
        <v>LJ</v>
      </c>
      <c r="R47" s="225" t="str">
        <f>IF(K47="","",VLOOKUP(K47,nonscore,4,FALSE))</f>
        <v>U11</v>
      </c>
      <c r="S47" s="225" t="str">
        <f>IF(K47="","",VLOOKUP(K47,nonscore,6,FALSE))</f>
        <v>M</v>
      </c>
    </row>
    <row r="48" spans="1:42">
      <c r="A48" s="112" t="s">
        <v>419</v>
      </c>
      <c r="B48" s="62">
        <v>2.0</v>
      </c>
      <c r="C48" s="42" t="str">
        <f>IF(A48="","",VLOOKUP(A48,nonscore,2,FALSE))</f>
        <v>Juliet Lumineau</v>
      </c>
      <c r="D48" s="42" t="str">
        <f>IF(A48="","",VLOOKUP(A48,nonscore,3,FALSE))</f>
        <v>Highgate</v>
      </c>
      <c r="E48" s="38" t="s">
        <v>420</v>
      </c>
      <c r="F48" s="225">
        <f>IF(RIGHT(A$46,1)="H",A$46&amp;G48&amp;H48,A$46)</f>
        <v>800.0</v>
      </c>
      <c r="G48" s="225" t="str">
        <f>IF(A48="","",VLOOKUP(A48,nonscore,4,FALSE))</f>
        <v>U13</v>
      </c>
      <c r="H48" s="225" t="str">
        <f>IF(A48="","",VLOOKUP(A48,nonscore,6,FALSE))</f>
        <v>W</v>
      </c>
      <c r="I48" s="225" t="str">
        <f>IF(E$46=".","",E$46)</f>
        <v/>
      </c>
      <c r="J48" s="225"/>
      <c r="K48" s="112"/>
      <c r="L48" s="62">
        <v>2.0</v>
      </c>
      <c r="M48" s="42" t="str">
        <f>IF(K48="","",VLOOKUP(K48,nonscore,2,FALSE))</f>
        <v/>
      </c>
      <c r="N48" s="42" t="str">
        <f>IF(K48="","",VLOOKUP(K48,nonscore,3,FALSE))</f>
        <v/>
      </c>
      <c r="O48" s="38"/>
      <c r="Q48" s="21" t="e">
        <f>VLOOKUP(K$46&amp;R48&amp;S48,clubs!J:K,2,FALSE)</f>
        <v>#N/A</v>
      </c>
      <c r="R48" s="225" t="str">
        <f>IF(K48="","",VLOOKUP(K48,nonscore,4,FALSE))</f>
        <v/>
      </c>
      <c r="S48" s="225" t="str">
        <f>IF(K48="","",VLOOKUP(K48,nonscore,6,FALSE))</f>
        <v/>
      </c>
    </row>
    <row r="49" spans="1:42">
      <c r="A49" s="112"/>
      <c r="B49" s="62">
        <v>3.0</v>
      </c>
      <c r="C49" s="42" t="str">
        <f>IF(A49="","",VLOOKUP(A49,nonscore,2,FALSE))</f>
        <v/>
      </c>
      <c r="D49" s="42" t="str">
        <f>IF(A49="","",VLOOKUP(A49,nonscore,3,FALSE))</f>
        <v/>
      </c>
      <c r="E49" s="38"/>
      <c r="F49" s="225">
        <f>IF(RIGHT(A$46,1)="H",A$46&amp;G49&amp;H49,A$46)</f>
        <v>800.0</v>
      </c>
      <c r="G49" s="225" t="str">
        <f>IF(A49="","",VLOOKUP(A49,nonscore,4,FALSE))</f>
        <v/>
      </c>
      <c r="H49" s="225" t="str">
        <f>IF(A49="","",VLOOKUP(A49,nonscore,6,FALSE))</f>
        <v/>
      </c>
      <c r="I49" s="225" t="str">
        <f>IF(E$46=".","",E$46)</f>
        <v/>
      </c>
      <c r="J49" s="225"/>
      <c r="K49" s="112"/>
      <c r="L49" s="62">
        <v>3.0</v>
      </c>
      <c r="M49" s="42" t="str">
        <f>IF(K49="","",VLOOKUP(K49,nonscore,2,FALSE))</f>
        <v/>
      </c>
      <c r="N49" s="42" t="str">
        <f>IF(K49="","",VLOOKUP(K49,nonscore,3,FALSE))</f>
        <v/>
      </c>
      <c r="O49" s="38"/>
      <c r="Q49" s="21" t="e">
        <f>VLOOKUP(K$46&amp;R49&amp;S49,clubs!J:K,2,FALSE)</f>
        <v>#N/A</v>
      </c>
      <c r="R49" s="225" t="str">
        <f>IF(K49="","",VLOOKUP(K49,nonscore,4,FALSE))</f>
        <v/>
      </c>
      <c r="S49" s="225" t="str">
        <f>IF(K49="","",VLOOKUP(K49,nonscore,6,FALSE))</f>
        <v/>
      </c>
    </row>
    <row r="50" spans="1:42">
      <c r="A50" s="112"/>
      <c r="B50" s="62" t="s">
        <v>114</v>
      </c>
      <c r="C50" s="42" t="str">
        <f>IF(A50="","",VLOOKUP(A50,nonscore,2,FALSE))</f>
        <v/>
      </c>
      <c r="D50" s="42" t="str">
        <f>IF(A50="","",VLOOKUP(A50,nonscore,3,FALSE))</f>
        <v/>
      </c>
      <c r="E50" s="38"/>
      <c r="F50" s="225">
        <f>IF(RIGHT(A$46,1)="H",A$46&amp;G50&amp;H50,A$46)</f>
        <v>800.0</v>
      </c>
      <c r="G50" s="225" t="str">
        <f>IF(A50="","",VLOOKUP(A50,nonscore,4,FALSE))</f>
        <v/>
      </c>
      <c r="H50" s="225" t="str">
        <f>IF(A50="","",VLOOKUP(A50,nonscore,6,FALSE))</f>
        <v/>
      </c>
      <c r="I50" s="225" t="str">
        <f>IF(E$46=".","",E$46)</f>
        <v/>
      </c>
      <c r="J50" s="225"/>
      <c r="K50" s="112"/>
      <c r="L50" s="62" t="s">
        <v>114</v>
      </c>
      <c r="M50" s="42" t="str">
        <f>IF(K50="","",VLOOKUP(K50,nonscore,2,FALSE))</f>
        <v/>
      </c>
      <c r="N50" s="42" t="str">
        <f>IF(K50="","",VLOOKUP(K50,nonscore,3,FALSE))</f>
        <v/>
      </c>
      <c r="O50" s="38"/>
      <c r="Q50" s="21" t="e">
        <f>VLOOKUP(K$46&amp;R50&amp;S50,clubs!J:K,2,FALSE)</f>
        <v>#N/A</v>
      </c>
      <c r="R50" s="225" t="str">
        <f>IF(K50="","",VLOOKUP(K50,nonscore,4,FALSE))</f>
        <v/>
      </c>
      <c r="S50" s="225" t="str">
        <f>IF(K50="","",VLOOKUP(K50,nonscore,6,FALSE))</f>
        <v/>
      </c>
    </row>
    <row r="51" spans="1:42">
      <c r="A51" s="112"/>
      <c r="B51" s="62" t="s">
        <v>115</v>
      </c>
      <c r="C51" s="42" t="str">
        <f>IF(A51="","",VLOOKUP(A51,nonscore,2,FALSE))</f>
        <v/>
      </c>
      <c r="D51" s="42" t="str">
        <f>IF(A51="","",VLOOKUP(A51,nonscore,3,FALSE))</f>
        <v/>
      </c>
      <c r="E51" s="38"/>
      <c r="F51" s="225">
        <f>IF(RIGHT(A$46,1)="H",A$46&amp;G51&amp;H51,A$46)</f>
        <v>800.0</v>
      </c>
      <c r="G51" s="225" t="str">
        <f>IF(A51="","",VLOOKUP(A51,nonscore,4,FALSE))</f>
        <v/>
      </c>
      <c r="H51" s="225" t="str">
        <f>IF(A51="","",VLOOKUP(A51,nonscore,6,FALSE))</f>
        <v/>
      </c>
      <c r="I51" s="225" t="str">
        <f>IF(E$46=".","",E$46)</f>
        <v/>
      </c>
      <c r="J51" s="225"/>
      <c r="K51" s="112"/>
      <c r="L51" s="62" t="s">
        <v>115</v>
      </c>
      <c r="M51" s="42" t="str">
        <f>IF(K51="","",VLOOKUP(K51,nonscore,2,FALSE))</f>
        <v/>
      </c>
      <c r="N51" s="42" t="str">
        <f>IF(K51="","",VLOOKUP(K51,nonscore,3,FALSE))</f>
        <v/>
      </c>
      <c r="O51" s="38"/>
      <c r="Q51" s="21" t="e">
        <f>VLOOKUP(K$46&amp;R51&amp;S51,clubs!J:K,2,FALSE)</f>
        <v>#N/A</v>
      </c>
      <c r="R51" s="225" t="str">
        <f>IF(K51="","",VLOOKUP(K51,nonscore,4,FALSE))</f>
        <v/>
      </c>
      <c r="S51" s="225" t="str">
        <f>IF(K51="","",VLOOKUP(K51,nonscore,6,FALSE))</f>
        <v/>
      </c>
    </row>
    <row r="52" spans="1:42">
      <c r="A52" s="112"/>
      <c r="B52" s="62" t="s">
        <v>116</v>
      </c>
      <c r="C52" s="42" t="str">
        <f>IF(A52="","",VLOOKUP(A52,nonscore,2,FALSE))</f>
        <v/>
      </c>
      <c r="D52" s="42" t="str">
        <f>IF(A52="","",VLOOKUP(A52,nonscore,3,FALSE))</f>
        <v/>
      </c>
      <c r="E52" s="38"/>
      <c r="F52" s="225">
        <f>IF(RIGHT(A$46,1)="H",A$46&amp;G52&amp;H52,A$46)</f>
        <v>800.0</v>
      </c>
      <c r="G52" s="225" t="str">
        <f>IF(A52="","",VLOOKUP(A52,nonscore,4,FALSE))</f>
        <v/>
      </c>
      <c r="H52" s="225" t="str">
        <f>IF(A52="","",VLOOKUP(A52,nonscore,6,FALSE))</f>
        <v/>
      </c>
      <c r="I52" s="225" t="str">
        <f>IF(E$46=".","",E$46)</f>
        <v/>
      </c>
      <c r="J52" s="225"/>
      <c r="K52" s="112"/>
      <c r="L52" s="62" t="s">
        <v>116</v>
      </c>
      <c r="M52" s="42" t="str">
        <f>IF(K52="","",VLOOKUP(K52,nonscore,2,FALSE))</f>
        <v/>
      </c>
      <c r="N52" s="42" t="str">
        <f>IF(K52="","",VLOOKUP(K52,nonscore,3,FALSE))</f>
        <v/>
      </c>
      <c r="O52" s="38"/>
      <c r="Q52" s="21" t="e">
        <f>VLOOKUP(K$46&amp;R52&amp;S52,clubs!J:K,2,FALSE)</f>
        <v>#N/A</v>
      </c>
      <c r="R52" s="225" t="str">
        <f>IF(K52="","",VLOOKUP(K52,nonscore,4,FALSE))</f>
        <v/>
      </c>
      <c r="S52" s="225" t="str">
        <f>IF(K52="","",VLOOKUP(K52,nonscore,6,FALSE))</f>
        <v/>
      </c>
    </row>
    <row r="53" spans="1:42">
      <c r="A53" s="112"/>
      <c r="B53" s="62" t="s">
        <v>117</v>
      </c>
      <c r="C53" s="42" t="str">
        <f>IF(A53="","",VLOOKUP(A53,nonscore,2,FALSE))</f>
        <v/>
      </c>
      <c r="D53" s="42" t="str">
        <f>IF(A53="","",VLOOKUP(A53,nonscore,3,FALSE))</f>
        <v/>
      </c>
      <c r="E53" s="38"/>
      <c r="F53" s="225">
        <f>IF(RIGHT(A$46,1)="H",A$46&amp;G53&amp;H53,A$46)</f>
        <v>800.0</v>
      </c>
      <c r="G53" s="225" t="str">
        <f>IF(A53="","",VLOOKUP(A53,nonscore,4,FALSE))</f>
        <v/>
      </c>
      <c r="H53" s="225" t="str">
        <f>IF(A53="","",VLOOKUP(A53,nonscore,6,FALSE))</f>
        <v/>
      </c>
      <c r="I53" s="225" t="str">
        <f>IF(E$46=".","",E$46)</f>
        <v/>
      </c>
      <c r="J53" s="225"/>
      <c r="K53" s="112"/>
      <c r="L53" s="62" t="s">
        <v>117</v>
      </c>
      <c r="M53" s="42" t="str">
        <f>IF(K53="","",VLOOKUP(K53,nonscore,2,FALSE))</f>
        <v/>
      </c>
      <c r="N53" s="42" t="str">
        <f>IF(K53="","",VLOOKUP(K53,nonscore,3,FALSE))</f>
        <v/>
      </c>
      <c r="O53" s="38"/>
      <c r="Q53" s="21" t="e">
        <f>VLOOKUP(K$46&amp;R53&amp;S53,clubs!J:K,2,FALSE)</f>
        <v>#N/A</v>
      </c>
      <c r="R53" s="225" t="str">
        <f>IF(K53="","",VLOOKUP(K53,nonscore,4,FALSE))</f>
        <v/>
      </c>
      <c r="S53" s="225" t="str">
        <f>IF(K53="","",VLOOKUP(K53,nonscore,6,FALSE))</f>
        <v/>
      </c>
    </row>
    <row r="54" spans="1:42">
      <c r="A54" s="112"/>
      <c r="B54" s="62" t="s">
        <v>118</v>
      </c>
      <c r="C54" s="42" t="str">
        <f>IF(A54="","",VLOOKUP(A54,nonscore,2,FALSE))</f>
        <v/>
      </c>
      <c r="D54" s="42" t="str">
        <f>IF(A54="","",VLOOKUP(A54,nonscore,3,FALSE))</f>
        <v/>
      </c>
      <c r="E54" s="38"/>
      <c r="F54" s="225">
        <f>IF(RIGHT(A$46,1)="H",A$46&amp;G54&amp;H54,A$46)</f>
        <v>800.0</v>
      </c>
      <c r="G54" s="225" t="str">
        <f>IF(A54="","",VLOOKUP(A54,nonscore,4,FALSE))</f>
        <v/>
      </c>
      <c r="H54" s="225" t="str">
        <f>IF(A54="","",VLOOKUP(A54,nonscore,6,FALSE))</f>
        <v/>
      </c>
      <c r="I54" s="225" t="str">
        <f>IF(E$46=".","",E$46)</f>
        <v/>
      </c>
      <c r="J54" s="225"/>
      <c r="K54" s="112"/>
      <c r="L54" s="62" t="s">
        <v>118</v>
      </c>
      <c r="M54" s="42" t="str">
        <f>IF(K54="","",VLOOKUP(K54,nonscore,2,FALSE))</f>
        <v/>
      </c>
      <c r="N54" s="42" t="str">
        <f>IF(K54="","",VLOOKUP(K54,nonscore,3,FALSE))</f>
        <v/>
      </c>
      <c r="O54" s="38"/>
      <c r="Q54" s="21" t="e">
        <f>VLOOKUP(K$46&amp;R54&amp;S54,clubs!J:K,2,FALSE)</f>
        <v>#N/A</v>
      </c>
      <c r="R54" s="225" t="str">
        <f>IF(K54="","",VLOOKUP(K54,nonscore,4,FALSE))</f>
        <v/>
      </c>
      <c r="S54" s="225" t="str">
        <f>IF(K54="","",VLOOKUP(K54,nonscore,6,FALSE))</f>
        <v/>
      </c>
    </row>
    <row r="55" spans="1:42">
      <c r="A55" s="112"/>
      <c r="B55" s="62" t="s">
        <v>393</v>
      </c>
      <c r="C55" s="42" t="str">
        <f>IF(A55="","",VLOOKUP(A55,nonscore,2,FALSE))</f>
        <v/>
      </c>
      <c r="D55" s="42" t="str">
        <f>IF(A55="","",VLOOKUP(A55,nonscore,3,FALSE))</f>
        <v/>
      </c>
      <c r="E55" s="38"/>
      <c r="F55" s="225">
        <f>IF(RIGHT(A$46,1)="H",A$46&amp;G55&amp;H55,A$46)</f>
        <v>800.0</v>
      </c>
      <c r="G55" s="225" t="str">
        <f>IF(A55="","",VLOOKUP(A55,nonscore,4,FALSE))</f>
        <v/>
      </c>
      <c r="H55" s="225" t="str">
        <f>IF(A55="","",VLOOKUP(A55,nonscore,6,FALSE))</f>
        <v/>
      </c>
      <c r="I55" s="225" t="str">
        <f>IF(E$46=".","",E$46)</f>
        <v/>
      </c>
      <c r="J55" s="225"/>
      <c r="K55" s="112"/>
      <c r="L55" s="62" t="s">
        <v>393</v>
      </c>
      <c r="M55" s="42" t="str">
        <f>IF(K55="","",VLOOKUP(K55,nonscore,2,FALSE))</f>
        <v/>
      </c>
      <c r="N55" s="42" t="str">
        <f>IF(K55="","",VLOOKUP(K55,nonscore,3,FALSE))</f>
        <v/>
      </c>
      <c r="O55" s="38"/>
      <c r="Q55" s="21" t="e">
        <f>VLOOKUP(K$46&amp;R55&amp;S55,clubs!J:K,2,FALSE)</f>
        <v>#N/A</v>
      </c>
      <c r="R55" s="225" t="str">
        <f>IF(K55="","",VLOOKUP(K55,nonscore,4,FALSE))</f>
        <v/>
      </c>
      <c r="S55" s="225" t="str">
        <f>IF(K55="","",VLOOKUP(K55,nonscore,6,FALSE))</f>
        <v/>
      </c>
    </row>
    <row r="56" spans="1:42">
      <c r="A56" s="112"/>
      <c r="B56" s="62" t="s">
        <v>394</v>
      </c>
      <c r="C56" s="42" t="str">
        <f>IF(A56="","",VLOOKUP(A56,nonscore,2,FALSE))</f>
        <v/>
      </c>
      <c r="D56" s="42" t="str">
        <f>IF(A56="","",VLOOKUP(A56,nonscore,3,FALSE))</f>
        <v/>
      </c>
      <c r="E56" s="38"/>
      <c r="F56" s="225">
        <f>IF(RIGHT(A$46,1)="H",A$46&amp;G56&amp;H56,A$46)</f>
        <v>800.0</v>
      </c>
      <c r="G56" s="225" t="str">
        <f>IF(A56="","",VLOOKUP(A56,nonscore,4,FALSE))</f>
        <v/>
      </c>
      <c r="H56" s="225" t="str">
        <f>IF(A56="","",VLOOKUP(A56,nonscore,6,FALSE))</f>
        <v/>
      </c>
      <c r="I56" s="225" t="str">
        <f>IF(E$46=".","",E$46)</f>
        <v/>
      </c>
      <c r="J56" s="225"/>
      <c r="K56" s="112"/>
      <c r="L56" s="62" t="s">
        <v>394</v>
      </c>
      <c r="M56" s="42" t="str">
        <f>IF(K56="","",VLOOKUP(K56,nonscore,2,FALSE))</f>
        <v/>
      </c>
      <c r="N56" s="42" t="str">
        <f>IF(K56="","",VLOOKUP(K56,nonscore,3,FALSE))</f>
        <v/>
      </c>
      <c r="O56" s="38"/>
      <c r="Q56" s="21" t="e">
        <f>VLOOKUP(K$46&amp;R56&amp;S56,clubs!J:K,2,FALSE)</f>
        <v>#N/A</v>
      </c>
      <c r="R56" s="225" t="str">
        <f>IF(K56="","",VLOOKUP(K56,nonscore,4,FALSE))</f>
        <v/>
      </c>
      <c r="S56" s="225" t="str">
        <f>IF(K56="","",VLOOKUP(K56,nonscore,6,FALSE))</f>
        <v/>
      </c>
    </row>
    <row r="57" spans="1:42">
      <c r="A57" s="112"/>
      <c r="B57" s="62" t="s">
        <v>395</v>
      </c>
      <c r="C57" s="42" t="str">
        <f>IF(A57="","",VLOOKUP(A57,nonscore,2,FALSE))</f>
        <v/>
      </c>
      <c r="D57" s="42" t="str">
        <f>IF(A57="","",VLOOKUP(A57,nonscore,3,FALSE))</f>
        <v/>
      </c>
      <c r="E57" s="38"/>
      <c r="F57" s="225">
        <f>IF(RIGHT(A$46,1)="H",A$46&amp;G57&amp;H57,A$46)</f>
        <v>800.0</v>
      </c>
      <c r="G57" s="225" t="str">
        <f>IF(A57="","",VLOOKUP(A57,nonscore,4,FALSE))</f>
        <v/>
      </c>
      <c r="H57" s="225" t="str">
        <f>IF(A57="","",VLOOKUP(A57,nonscore,6,FALSE))</f>
        <v/>
      </c>
      <c r="I57" s="225" t="str">
        <f>IF(E$46=".","",E$46)</f>
        <v/>
      </c>
      <c r="J57" s="225"/>
      <c r="K57" s="112"/>
      <c r="L57" s="62" t="s">
        <v>395</v>
      </c>
      <c r="M57" s="42" t="str">
        <f>IF(K57="","",VLOOKUP(K57,nonscore,2,FALSE))</f>
        <v/>
      </c>
      <c r="N57" s="42" t="str">
        <f>IF(K57="","",VLOOKUP(K57,nonscore,3,FALSE))</f>
        <v/>
      </c>
      <c r="O57" s="38"/>
      <c r="Q57" s="21" t="e">
        <f>VLOOKUP(K$46&amp;R57&amp;S57,clubs!J:K,2,FALSE)</f>
        <v>#N/A</v>
      </c>
      <c r="R57" s="225" t="str">
        <f>IF(K57="","",VLOOKUP(K57,nonscore,4,FALSE))</f>
        <v/>
      </c>
      <c r="S57" s="225" t="str">
        <f>IF(K57="","",VLOOKUP(K57,nonscore,6,FALSE))</f>
        <v/>
      </c>
    </row>
    <row r="58" spans="1:42">
      <c r="A58" s="112"/>
      <c r="B58" s="62" t="s">
        <v>396</v>
      </c>
      <c r="C58" s="42" t="str">
        <f>IF(A58="","",VLOOKUP(A58,nonscore,2,FALSE))</f>
        <v/>
      </c>
      <c r="D58" s="42" t="str">
        <f>IF(A58="","",VLOOKUP(A58,nonscore,3,FALSE))</f>
        <v/>
      </c>
      <c r="E58" s="38"/>
      <c r="F58" s="225">
        <f>IF(RIGHT(A$46,1)="H",A$46&amp;G58&amp;H58,A$46)</f>
        <v>800.0</v>
      </c>
      <c r="G58" s="225" t="str">
        <f>IF(A58="","",VLOOKUP(A58,nonscore,4,FALSE))</f>
        <v/>
      </c>
      <c r="H58" s="225" t="str">
        <f>IF(A58="","",VLOOKUP(A58,nonscore,6,FALSE))</f>
        <v/>
      </c>
      <c r="I58" s="225" t="str">
        <f>IF(E$46=".","",E$46)</f>
        <v/>
      </c>
      <c r="J58" s="225"/>
      <c r="K58" s="112"/>
      <c r="L58" s="62" t="s">
        <v>396</v>
      </c>
      <c r="M58" s="42" t="str">
        <f>IF(K58="","",VLOOKUP(K58,nonscore,2,FALSE))</f>
        <v/>
      </c>
      <c r="N58" s="42" t="str">
        <f>IF(K58="","",VLOOKUP(K58,nonscore,3,FALSE))</f>
        <v/>
      </c>
      <c r="O58" s="38"/>
      <c r="Q58" s="21" t="e">
        <f>VLOOKUP(K$46&amp;R58&amp;S58,clubs!J:K,2,FALSE)</f>
        <v>#N/A</v>
      </c>
      <c r="R58" s="225" t="str">
        <f>IF(K58="","",VLOOKUP(K58,nonscore,4,FALSE))</f>
        <v/>
      </c>
      <c r="S58" s="225" t="str">
        <f>IF(K58="","",VLOOKUP(K58,nonscore,6,FALSE))</f>
        <v/>
      </c>
    </row>
    <row r="60" spans="1:42">
      <c r="A60" s="227">
        <v>800.0</v>
      </c>
      <c r="B60" s="61"/>
      <c r="C60" s="33" t="s">
        <v>421</v>
      </c>
      <c r="D60" s="28" t="s">
        <v>125</v>
      </c>
      <c r="E60" s="91" t="s">
        <v>145</v>
      </c>
      <c r="K60" s="227" t="s">
        <v>197</v>
      </c>
      <c r="L60" s="61"/>
      <c r="M60" s="33" t="s">
        <v>422</v>
      </c>
      <c r="N60" s="28"/>
    </row>
    <row r="61" spans="1:42">
      <c r="A61" s="112" t="s">
        <v>402</v>
      </c>
      <c r="B61" s="62">
        <v>1.0</v>
      </c>
      <c r="C61" s="42" t="str">
        <f>IF(A61="","",VLOOKUP(A61,nonscore,2,FALSE))</f>
        <v>Jessica Nathan</v>
      </c>
      <c r="D61" s="42" t="str">
        <f>IF(A61="","",VLOOKUP(A61,nonscore,3,FALSE))</f>
        <v>Shaftesbury</v>
      </c>
      <c r="E61" s="38" t="s">
        <v>423</v>
      </c>
      <c r="F61" s="225">
        <f>IF(RIGHT(A$60,1)="H",A$60&amp;G61&amp;H61,A$60)</f>
        <v>800.0</v>
      </c>
      <c r="G61" s="225" t="str">
        <f>IF(A61="","",VLOOKUP(A61,nonscore,4,FALSE))</f>
        <v>U15</v>
      </c>
      <c r="H61" s="225" t="str">
        <f>IF(A61="","",VLOOKUP(A61,nonscore,6,FALSE))</f>
        <v>W</v>
      </c>
      <c r="I61" s="225" t="str">
        <f>IF(E$60=".","",E$60)</f>
        <v/>
      </c>
      <c r="J61" s="225"/>
      <c r="K61" s="112" t="s">
        <v>424</v>
      </c>
      <c r="L61" s="62">
        <v>1.0</v>
      </c>
      <c r="M61" s="42" t="str">
        <f>IF(K61="","",VLOOKUP(K61,nonscore,2,FALSE))</f>
        <v>Orly Hall</v>
      </c>
      <c r="N61" s="42" t="str">
        <f>IF(K61="","",VLOOKUP(K61,nonscore,3,FALSE))</f>
        <v>Highgate</v>
      </c>
      <c r="O61" s="38" t="s">
        <v>425</v>
      </c>
      <c r="Q61" s="21" t="str">
        <f>VLOOKUP(K$60&amp;R61&amp;S61,clubs!J:K,2,FALSE)</f>
        <v>JTU13W</v>
      </c>
      <c r="R61" s="225" t="str">
        <f>IF(K61="","",VLOOKUP(K61,nonscore,4,FALSE))</f>
        <v>U13</v>
      </c>
      <c r="S61" s="225" t="str">
        <f>IF(K61="","",VLOOKUP(K61,nonscore,6,FALSE))</f>
        <v>W</v>
      </c>
    </row>
    <row r="62" spans="1:42">
      <c r="A62" s="112"/>
      <c r="B62" s="62">
        <v>2.0</v>
      </c>
      <c r="C62" s="42" t="str">
        <f>IF(A62="","",VLOOKUP(A62,nonscore,2,FALSE))</f>
        <v/>
      </c>
      <c r="D62" s="42" t="str">
        <f>IF(A62="","",VLOOKUP(A62,nonscore,3,FALSE))</f>
        <v/>
      </c>
      <c r="E62" s="92"/>
      <c r="F62" s="225">
        <f>IF(RIGHT(A$60,1)="H",A$60&amp;G62&amp;H62,A$60)</f>
        <v>800.0</v>
      </c>
      <c r="G62" s="225" t="str">
        <f>IF(A62="","",VLOOKUP(A62,nonscore,4,FALSE))</f>
        <v/>
      </c>
      <c r="H62" s="225" t="str">
        <f>IF(A62="","",VLOOKUP(A62,nonscore,6,FALSE))</f>
        <v/>
      </c>
      <c r="I62" s="225" t="str">
        <f>IF(E$60=".","",E$60)</f>
        <v/>
      </c>
      <c r="J62" s="225"/>
      <c r="K62" s="112" t="s">
        <v>419</v>
      </c>
      <c r="L62" s="62">
        <v>2.0</v>
      </c>
      <c r="M62" s="42" t="str">
        <f>IF(K62="","",VLOOKUP(K62,nonscore,2,FALSE))</f>
        <v>Juliet Lumineau</v>
      </c>
      <c r="N62" s="42" t="str">
        <f>IF(K62="","",VLOOKUP(K62,nonscore,3,FALSE))</f>
        <v>Highgate</v>
      </c>
      <c r="O62" s="38" t="s">
        <v>426</v>
      </c>
      <c r="Q62" s="21" t="str">
        <f>VLOOKUP(K$60&amp;R62&amp;S62,clubs!J:K,2,FALSE)</f>
        <v>JTU13W</v>
      </c>
      <c r="R62" s="225" t="str">
        <f>IF(K62="","",VLOOKUP(K62,nonscore,4,FALSE))</f>
        <v>U13</v>
      </c>
      <c r="S62" s="225" t="str">
        <f>IF(K62="","",VLOOKUP(K62,nonscore,6,FALSE))</f>
        <v>W</v>
      </c>
    </row>
    <row r="63" spans="1:42">
      <c r="A63" s="112"/>
      <c r="B63" s="62">
        <v>3.0</v>
      </c>
      <c r="C63" s="42" t="str">
        <f>IF(A63="","",VLOOKUP(A63,nonscore,2,FALSE))</f>
        <v/>
      </c>
      <c r="D63" s="42" t="str">
        <f>IF(A63="","",VLOOKUP(A63,nonscore,3,FALSE))</f>
        <v/>
      </c>
      <c r="E63" s="92"/>
      <c r="F63" s="225">
        <f>IF(RIGHT(A$60,1)="H",A$60&amp;G63&amp;H63,A$60)</f>
        <v>800.0</v>
      </c>
      <c r="G63" s="225" t="str">
        <f>IF(A63="","",VLOOKUP(A63,nonscore,4,FALSE))</f>
        <v/>
      </c>
      <c r="H63" s="225" t="str">
        <f>IF(A63="","",VLOOKUP(A63,nonscore,6,FALSE))</f>
        <v/>
      </c>
      <c r="I63" s="225" t="str">
        <f>IF(E$60=".","",E$60)</f>
        <v/>
      </c>
      <c r="J63" s="225"/>
      <c r="K63" s="112"/>
      <c r="L63" s="62">
        <v>3.0</v>
      </c>
      <c r="M63" s="42" t="str">
        <f>IF(K63="","",VLOOKUP(K63,nonscore,2,FALSE))</f>
        <v/>
      </c>
      <c r="N63" s="42" t="str">
        <f>IF(K63="","",VLOOKUP(K63,nonscore,3,FALSE))</f>
        <v/>
      </c>
      <c r="O63" s="38"/>
      <c r="Q63" s="21" t="e">
        <f>VLOOKUP(K$60&amp;R63&amp;S63,clubs!J:K,2,FALSE)</f>
        <v>#N/A</v>
      </c>
      <c r="R63" s="225" t="str">
        <f>IF(K63="","",VLOOKUP(K63,nonscore,4,FALSE))</f>
        <v/>
      </c>
      <c r="S63" s="225" t="str">
        <f>IF(K63="","",VLOOKUP(K63,nonscore,6,FALSE))</f>
        <v/>
      </c>
    </row>
    <row r="64" spans="1:42">
      <c r="A64" s="112"/>
      <c r="B64" s="62" t="s">
        <v>114</v>
      </c>
      <c r="C64" s="42" t="str">
        <f>IF(A64="","",VLOOKUP(A64,nonscore,2,FALSE))</f>
        <v/>
      </c>
      <c r="D64" s="42" t="str">
        <f>IF(A64="","",VLOOKUP(A64,nonscore,3,FALSE))</f>
        <v/>
      </c>
      <c r="E64" s="92"/>
      <c r="F64" s="225">
        <f>IF(RIGHT(A$60,1)="H",A$60&amp;G64&amp;H64,A$60)</f>
        <v>800.0</v>
      </c>
      <c r="G64" s="225" t="str">
        <f>IF(A64="","",VLOOKUP(A64,nonscore,4,FALSE))</f>
        <v/>
      </c>
      <c r="H64" s="225" t="str">
        <f>IF(A64="","",VLOOKUP(A64,nonscore,6,FALSE))</f>
        <v/>
      </c>
      <c r="I64" s="225" t="str">
        <f>IF(E$60=".","",E$60)</f>
        <v/>
      </c>
      <c r="J64" s="225"/>
      <c r="K64" s="112"/>
      <c r="L64" s="62" t="s">
        <v>114</v>
      </c>
      <c r="M64" s="42" t="str">
        <f>IF(K64="","",VLOOKUP(K64,nonscore,2,FALSE))</f>
        <v/>
      </c>
      <c r="N64" s="42" t="str">
        <f>IF(K64="","",VLOOKUP(K64,nonscore,3,FALSE))</f>
        <v/>
      </c>
      <c r="O64" s="38"/>
      <c r="Q64" s="21" t="e">
        <f>VLOOKUP(K$60&amp;R64&amp;S64,clubs!J:K,2,FALSE)</f>
        <v>#N/A</v>
      </c>
      <c r="R64" s="225" t="str">
        <f>IF(K64="","",VLOOKUP(K64,nonscore,4,FALSE))</f>
        <v/>
      </c>
      <c r="S64" s="225" t="str">
        <f>IF(K64="","",VLOOKUP(K64,nonscore,6,FALSE))</f>
        <v/>
      </c>
    </row>
    <row r="65" spans="1:42">
      <c r="A65" s="112"/>
      <c r="B65" s="62" t="s">
        <v>115</v>
      </c>
      <c r="C65" s="42" t="str">
        <f>IF(A65="","",VLOOKUP(A65,nonscore,2,FALSE))</f>
        <v/>
      </c>
      <c r="D65" s="42" t="str">
        <f>IF(A65="","",VLOOKUP(A65,nonscore,3,FALSE))</f>
        <v/>
      </c>
      <c r="E65" s="92"/>
      <c r="F65" s="225">
        <f>IF(RIGHT(A$60,1)="H",A$60&amp;G65&amp;H65,A$60)</f>
        <v>800.0</v>
      </c>
      <c r="G65" s="225" t="str">
        <f>IF(A65="","",VLOOKUP(A65,nonscore,4,FALSE))</f>
        <v/>
      </c>
      <c r="H65" s="225" t="str">
        <f>IF(A65="","",VLOOKUP(A65,nonscore,6,FALSE))</f>
        <v/>
      </c>
      <c r="I65" s="225" t="str">
        <f>IF(E$60=".","",E$60)</f>
        <v/>
      </c>
      <c r="J65" s="225"/>
      <c r="K65" s="112"/>
      <c r="L65" s="62" t="s">
        <v>115</v>
      </c>
      <c r="M65" s="42" t="str">
        <f>IF(K65="","",VLOOKUP(K65,nonscore,2,FALSE))</f>
        <v/>
      </c>
      <c r="N65" s="42" t="str">
        <f>IF(K65="","",VLOOKUP(K65,nonscore,3,FALSE))</f>
        <v/>
      </c>
      <c r="O65" s="38"/>
      <c r="Q65" s="21" t="e">
        <f>VLOOKUP(K$60&amp;R65&amp;S65,clubs!J:K,2,FALSE)</f>
        <v>#N/A</v>
      </c>
      <c r="R65" s="225" t="str">
        <f>IF(K65="","",VLOOKUP(K65,nonscore,4,FALSE))</f>
        <v/>
      </c>
      <c r="S65" s="225" t="str">
        <f>IF(K65="","",VLOOKUP(K65,nonscore,6,FALSE))</f>
        <v/>
      </c>
    </row>
    <row r="66" spans="1:42">
      <c r="A66" s="112"/>
      <c r="B66" s="62" t="s">
        <v>116</v>
      </c>
      <c r="C66" s="42" t="str">
        <f>IF(A66="","",VLOOKUP(A66,nonscore,2,FALSE))</f>
        <v/>
      </c>
      <c r="D66" s="42" t="str">
        <f>IF(A66="","",VLOOKUP(A66,nonscore,3,FALSE))</f>
        <v/>
      </c>
      <c r="E66" s="92"/>
      <c r="F66" s="225">
        <f>IF(RIGHT(A$60,1)="H",A$60&amp;G66&amp;H66,A$60)</f>
        <v>800.0</v>
      </c>
      <c r="G66" s="225" t="str">
        <f>IF(A66="","",VLOOKUP(A66,nonscore,4,FALSE))</f>
        <v/>
      </c>
      <c r="H66" s="225" t="str">
        <f>IF(A66="","",VLOOKUP(A66,nonscore,6,FALSE))</f>
        <v/>
      </c>
      <c r="I66" s="225" t="str">
        <f>IF(E$60=".","",E$60)</f>
        <v/>
      </c>
      <c r="J66" s="225"/>
      <c r="K66" s="112"/>
      <c r="L66" s="62" t="s">
        <v>116</v>
      </c>
      <c r="M66" s="42" t="str">
        <f>IF(K66="","",VLOOKUP(K66,nonscore,2,FALSE))</f>
        <v/>
      </c>
      <c r="N66" s="42" t="str">
        <f>IF(K66="","",VLOOKUP(K66,nonscore,3,FALSE))</f>
        <v/>
      </c>
      <c r="O66" s="38"/>
      <c r="Q66" s="21" t="e">
        <f>VLOOKUP(K$60&amp;R66&amp;S66,clubs!J:K,2,FALSE)</f>
        <v>#N/A</v>
      </c>
      <c r="R66" s="225" t="str">
        <f>IF(K66="","",VLOOKUP(K66,nonscore,4,FALSE))</f>
        <v/>
      </c>
      <c r="S66" s="225" t="str">
        <f>IF(K66="","",VLOOKUP(K66,nonscore,6,FALSE))</f>
        <v/>
      </c>
    </row>
    <row r="67" spans="1:42">
      <c r="A67" s="112"/>
      <c r="B67" s="62" t="s">
        <v>117</v>
      </c>
      <c r="C67" s="42" t="str">
        <f>IF(A67="","",VLOOKUP(A67,nonscore,2,FALSE))</f>
        <v/>
      </c>
      <c r="D67" s="42" t="str">
        <f>IF(A67="","",VLOOKUP(A67,nonscore,3,FALSE))</f>
        <v/>
      </c>
      <c r="E67" s="92"/>
      <c r="F67" s="225">
        <f>IF(RIGHT(A$60,1)="H",A$60&amp;G67&amp;H67,A$60)</f>
        <v>800.0</v>
      </c>
      <c r="G67" s="225" t="str">
        <f>IF(A67="","",VLOOKUP(A67,nonscore,4,FALSE))</f>
        <v/>
      </c>
      <c r="H67" s="225" t="str">
        <f>IF(A67="","",VLOOKUP(A67,nonscore,6,FALSE))</f>
        <v/>
      </c>
      <c r="I67" s="225" t="str">
        <f>IF(E$60=".","",E$60)</f>
        <v/>
      </c>
      <c r="J67" s="225"/>
      <c r="K67" s="112"/>
      <c r="L67" s="62" t="s">
        <v>117</v>
      </c>
      <c r="M67" s="42" t="str">
        <f>IF(K67="","",VLOOKUP(K67,nonscore,2,FALSE))</f>
        <v/>
      </c>
      <c r="N67" s="42" t="str">
        <f>IF(K67="","",VLOOKUP(K67,nonscore,3,FALSE))</f>
        <v/>
      </c>
      <c r="O67" s="38"/>
      <c r="Q67" s="21" t="e">
        <f>VLOOKUP(K$60&amp;R67&amp;S67,clubs!J:K,2,FALSE)</f>
        <v>#N/A</v>
      </c>
      <c r="R67" s="225" t="str">
        <f>IF(K67="","",VLOOKUP(K67,nonscore,4,FALSE))</f>
        <v/>
      </c>
      <c r="S67" s="225" t="str">
        <f>IF(K67="","",VLOOKUP(K67,nonscore,6,FALSE))</f>
        <v/>
      </c>
    </row>
    <row r="68" spans="1:42">
      <c r="A68" s="112"/>
      <c r="B68" s="62" t="s">
        <v>118</v>
      </c>
      <c r="C68" s="42" t="str">
        <f>IF(A68="","",VLOOKUP(A68,nonscore,2,FALSE))</f>
        <v/>
      </c>
      <c r="D68" s="42" t="str">
        <f>IF(A68="","",VLOOKUP(A68,nonscore,3,FALSE))</f>
        <v/>
      </c>
      <c r="E68" s="92"/>
      <c r="F68" s="225">
        <f>IF(RIGHT(A$60,1)="H",A$60&amp;G68&amp;H68,A$60)</f>
        <v>800.0</v>
      </c>
      <c r="G68" s="225" t="str">
        <f>IF(A68="","",VLOOKUP(A68,nonscore,4,FALSE))</f>
        <v/>
      </c>
      <c r="H68" s="225" t="str">
        <f>IF(A68="","",VLOOKUP(A68,nonscore,6,FALSE))</f>
        <v/>
      </c>
      <c r="I68" s="225" t="str">
        <f>IF(E$60=".","",E$60)</f>
        <v/>
      </c>
      <c r="J68" s="225"/>
      <c r="K68" s="112"/>
      <c r="L68" s="62" t="s">
        <v>118</v>
      </c>
      <c r="M68" s="42" t="str">
        <f>IF(K68="","",VLOOKUP(K68,nonscore,2,FALSE))</f>
        <v/>
      </c>
      <c r="N68" s="42" t="str">
        <f>IF(K68="","",VLOOKUP(K68,nonscore,3,FALSE))</f>
        <v/>
      </c>
      <c r="O68" s="38"/>
      <c r="Q68" s="21" t="e">
        <f>VLOOKUP(K$60&amp;R68&amp;S68,clubs!J:K,2,FALSE)</f>
        <v>#N/A</v>
      </c>
      <c r="R68" s="225" t="str">
        <f>IF(K68="","",VLOOKUP(K68,nonscore,4,FALSE))</f>
        <v/>
      </c>
      <c r="S68" s="225" t="str">
        <f>IF(K68="","",VLOOKUP(K68,nonscore,6,FALSE))</f>
        <v/>
      </c>
    </row>
    <row r="69" spans="1:42">
      <c r="A69" s="112"/>
      <c r="B69" s="62" t="s">
        <v>393</v>
      </c>
      <c r="C69" s="42" t="str">
        <f>IF(A69="","",VLOOKUP(A69,nonscore,2,FALSE))</f>
        <v/>
      </c>
      <c r="D69" s="42" t="str">
        <f>IF(A69="","",VLOOKUP(A69,nonscore,3,FALSE))</f>
        <v/>
      </c>
      <c r="E69" s="92"/>
      <c r="F69" s="225">
        <f>IF(RIGHT(A$60,1)="H",A$60&amp;G69&amp;H69,A$60)</f>
        <v>800.0</v>
      </c>
      <c r="G69" s="225" t="str">
        <f>IF(A69="","",VLOOKUP(A69,nonscore,4,FALSE))</f>
        <v/>
      </c>
      <c r="H69" s="225" t="str">
        <f>IF(A69="","",VLOOKUP(A69,nonscore,6,FALSE))</f>
        <v/>
      </c>
      <c r="I69" s="225" t="str">
        <f>IF(E$60=".","",E$60)</f>
        <v/>
      </c>
      <c r="J69" s="225"/>
      <c r="K69" s="112"/>
      <c r="L69" s="62" t="s">
        <v>393</v>
      </c>
      <c r="M69" s="42" t="str">
        <f>IF(K69="","",VLOOKUP(K69,nonscore,2,FALSE))</f>
        <v/>
      </c>
      <c r="N69" s="42" t="str">
        <f>IF(K69="","",VLOOKUP(K69,nonscore,3,FALSE))</f>
        <v/>
      </c>
      <c r="O69" s="38"/>
      <c r="Q69" s="21" t="e">
        <f>VLOOKUP(K$60&amp;R69&amp;S69,clubs!J:K,2,FALSE)</f>
        <v>#N/A</v>
      </c>
      <c r="R69" s="225" t="str">
        <f>IF(K69="","",VLOOKUP(K69,nonscore,4,FALSE))</f>
        <v/>
      </c>
      <c r="S69" s="225" t="str">
        <f>IF(K69="","",VLOOKUP(K69,nonscore,6,FALSE))</f>
        <v/>
      </c>
    </row>
    <row r="70" spans="1:42">
      <c r="A70" s="112"/>
      <c r="B70" s="62" t="s">
        <v>394</v>
      </c>
      <c r="C70" s="42" t="str">
        <f>IF(A70="","",VLOOKUP(A70,nonscore,2,FALSE))</f>
        <v/>
      </c>
      <c r="D70" s="42" t="str">
        <f>IF(A70="","",VLOOKUP(A70,nonscore,3,FALSE))</f>
        <v/>
      </c>
      <c r="E70" s="92"/>
      <c r="F70" s="225">
        <f>IF(RIGHT(A$60,1)="H",A$60&amp;G70&amp;H70,A$60)</f>
        <v>800.0</v>
      </c>
      <c r="G70" s="225" t="str">
        <f>IF(A70="","",VLOOKUP(A70,nonscore,4,FALSE))</f>
        <v/>
      </c>
      <c r="H70" s="225" t="str">
        <f>IF(A70="","",VLOOKUP(A70,nonscore,6,FALSE))</f>
        <v/>
      </c>
      <c r="I70" s="225" t="str">
        <f>IF(E$60=".","",E$60)</f>
        <v/>
      </c>
      <c r="J70" s="225"/>
      <c r="K70" s="112"/>
      <c r="L70" s="62" t="s">
        <v>394</v>
      </c>
      <c r="M70" s="42" t="str">
        <f>IF(K70="","",VLOOKUP(K70,nonscore,2,FALSE))</f>
        <v/>
      </c>
      <c r="N70" s="42" t="str">
        <f>IF(K70="","",VLOOKUP(K70,nonscore,3,FALSE))</f>
        <v/>
      </c>
      <c r="O70" s="38"/>
      <c r="Q70" s="21" t="e">
        <f>VLOOKUP(K$60&amp;R70&amp;S70,clubs!J:K,2,FALSE)</f>
        <v>#N/A</v>
      </c>
      <c r="R70" s="225" t="str">
        <f>IF(K70="","",VLOOKUP(K70,nonscore,4,FALSE))</f>
        <v/>
      </c>
      <c r="S70" s="225" t="str">
        <f>IF(K70="","",VLOOKUP(K70,nonscore,6,FALSE))</f>
        <v/>
      </c>
    </row>
    <row r="71" spans="1:42">
      <c r="A71" s="112"/>
      <c r="B71" s="62" t="s">
        <v>395</v>
      </c>
      <c r="C71" s="42" t="str">
        <f>IF(A71="","",VLOOKUP(A71,nonscore,2,FALSE))</f>
        <v/>
      </c>
      <c r="D71" s="42" t="str">
        <f>IF(A71="","",VLOOKUP(A71,nonscore,3,FALSE))</f>
        <v/>
      </c>
      <c r="E71" s="92"/>
      <c r="F71" s="225">
        <f>IF(RIGHT(A$60,1)="H",A$60&amp;G71&amp;H71,A$60)</f>
        <v>800.0</v>
      </c>
      <c r="G71" s="225" t="str">
        <f>IF(A71="","",VLOOKUP(A71,nonscore,4,FALSE))</f>
        <v/>
      </c>
      <c r="H71" s="225" t="str">
        <f>IF(A71="","",VLOOKUP(A71,nonscore,6,FALSE))</f>
        <v/>
      </c>
      <c r="I71" s="225" t="str">
        <f>IF(E$60=".","",E$60)</f>
        <v/>
      </c>
      <c r="J71" s="225"/>
      <c r="K71" s="112"/>
      <c r="L71" s="62" t="s">
        <v>395</v>
      </c>
      <c r="M71" s="42" t="str">
        <f>IF(K71="","",VLOOKUP(K71,nonscore,2,FALSE))</f>
        <v/>
      </c>
      <c r="N71" s="42" t="str">
        <f>IF(K71="","",VLOOKUP(K71,nonscore,3,FALSE))</f>
        <v/>
      </c>
      <c r="O71" s="38"/>
      <c r="Q71" s="21" t="e">
        <f>VLOOKUP(K$60&amp;R71&amp;S71,clubs!J:K,2,FALSE)</f>
        <v>#N/A</v>
      </c>
      <c r="R71" s="225" t="str">
        <f>IF(K71="","",VLOOKUP(K71,nonscore,4,FALSE))</f>
        <v/>
      </c>
      <c r="S71" s="225" t="str">
        <f>IF(K71="","",VLOOKUP(K71,nonscore,6,FALSE))</f>
        <v/>
      </c>
    </row>
    <row r="72" spans="1:42">
      <c r="A72" s="112"/>
      <c r="B72" s="62" t="s">
        <v>396</v>
      </c>
      <c r="C72" s="42" t="str">
        <f>IF(A72="","",VLOOKUP(A72,nonscore,2,FALSE))</f>
        <v/>
      </c>
      <c r="D72" s="42" t="str">
        <f>IF(A72="","",VLOOKUP(A72,nonscore,3,FALSE))</f>
        <v/>
      </c>
      <c r="E72" s="92"/>
      <c r="F72" s="225">
        <f>IF(RIGHT(A$60,1)="H",A$60&amp;G72&amp;H72,A$60)</f>
        <v>800.0</v>
      </c>
      <c r="G72" s="225" t="str">
        <f>IF(A72="","",VLOOKUP(A72,nonscore,4,FALSE))</f>
        <v/>
      </c>
      <c r="H72" s="225" t="str">
        <f>IF(A72="","",VLOOKUP(A72,nonscore,6,FALSE))</f>
        <v/>
      </c>
      <c r="I72" s="225" t="str">
        <f>IF(E$60=".","",E$60)</f>
        <v/>
      </c>
      <c r="J72" s="225"/>
      <c r="K72" s="112"/>
      <c r="L72" s="62" t="s">
        <v>396</v>
      </c>
      <c r="M72" s="42" t="str">
        <f>IF(K72="","",VLOOKUP(K72,nonscore,2,FALSE))</f>
        <v/>
      </c>
      <c r="N72" s="42" t="str">
        <f>IF(K72="","",VLOOKUP(K72,nonscore,3,FALSE))</f>
        <v/>
      </c>
      <c r="O72" s="38"/>
      <c r="Q72" s="21" t="e">
        <f>VLOOKUP(K$60&amp;R72&amp;S72,clubs!J:K,2,FALSE)</f>
        <v>#N/A</v>
      </c>
      <c r="R72" s="225" t="str">
        <f>IF(K72="","",VLOOKUP(K72,nonscore,4,FALSE))</f>
        <v/>
      </c>
      <c r="S72" s="225" t="str">
        <f>IF(K72="","",VLOOKUP(K72,nonscore,6,FALSE))</f>
        <v/>
      </c>
    </row>
    <row r="74" spans="1:42">
      <c r="A74" s="227">
        <v>800.0</v>
      </c>
      <c r="B74" s="61"/>
      <c r="C74" s="33" t="s">
        <v>427</v>
      </c>
      <c r="D74" s="28" t="s">
        <v>125</v>
      </c>
      <c r="E74" s="91" t="s">
        <v>145</v>
      </c>
      <c r="K74" s="227"/>
      <c r="L74" s="61"/>
      <c r="M74" s="33"/>
      <c r="N74" s="28"/>
    </row>
    <row r="75" spans="1:42">
      <c r="A75" s="112" t="s">
        <v>428</v>
      </c>
      <c r="B75" s="62">
        <v>1.0</v>
      </c>
      <c r="C75" s="42" t="str">
        <f>IF(A75="","",VLOOKUP(A75,nonscore,2,FALSE))</f>
        <v>Lidia Kyriacou</v>
      </c>
      <c r="D75" s="42" t="str">
        <f>IF(A75="","",VLOOKUP(A75,nonscore,3,FALSE))</f>
        <v>Shaftesbury</v>
      </c>
      <c r="E75" s="38" t="s">
        <v>429</v>
      </c>
      <c r="F75" s="225">
        <f>IF(RIGHT(A$74,1)="H",A$74&amp;G75&amp;H75,A$74)</f>
        <v>800.0</v>
      </c>
      <c r="G75" s="225" t="str">
        <f>IF(A75="","",VLOOKUP(A75,nonscore,4,FALSE))</f>
        <v>U17 </v>
      </c>
      <c r="H75" s="225" t="str">
        <f>IF(A75="","",VLOOKUP(A75,nonscore,6,FALSE))</f>
        <v>W</v>
      </c>
      <c r="I75" s="225" t="str">
        <f>IF(E$74=".","",E$74)</f>
        <v/>
      </c>
      <c r="J75" s="225"/>
      <c r="K75" s="112"/>
      <c r="L75" s="62">
        <v>1.0</v>
      </c>
      <c r="M75" s="42" t="str">
        <f>IF(K75="","",VLOOKUP(K75,nonscore,2,FALSE))</f>
        <v/>
      </c>
      <c r="N75" s="42" t="str">
        <f>IF(K75="","",VLOOKUP(K75,nonscore,3,FALSE))</f>
        <v/>
      </c>
      <c r="O75" s="38"/>
      <c r="Q75" s="21" t="e">
        <f>VLOOKUP(K$74&amp;R75&amp;S75,clubs!J:K,2,FALSE)</f>
        <v>#N/A</v>
      </c>
      <c r="R75" s="225" t="str">
        <f>IF(K75="","",VLOOKUP(K75,nonscore,4,FALSE))</f>
        <v/>
      </c>
      <c r="S75" s="225" t="str">
        <f>IF(K75="","",VLOOKUP(K75,nonscore,6,FALSE))</f>
        <v/>
      </c>
    </row>
    <row r="76" spans="1:42">
      <c r="A76" s="112" t="s">
        <v>430</v>
      </c>
      <c r="B76" s="62">
        <v>2.0</v>
      </c>
      <c r="C76" s="42" t="str">
        <f>IF(A76="","",VLOOKUP(A76,nonscore,2,FALSE))</f>
        <v>Kayla Michel</v>
      </c>
      <c r="D76" s="42" t="str">
        <f>IF(A76="","",VLOOKUP(A76,nonscore,3,FALSE))</f>
        <v>Shaftesbury</v>
      </c>
      <c r="E76" s="38" t="s">
        <v>431</v>
      </c>
      <c r="F76" s="225">
        <f>IF(RIGHT(A$74,1)="H",A$74&amp;G76&amp;H76,A$74)</f>
        <v>800.0</v>
      </c>
      <c r="G76" s="225" t="str">
        <f>IF(A76="","",VLOOKUP(A76,nonscore,4,FALSE))</f>
        <v>U17 </v>
      </c>
      <c r="H76" s="225" t="str">
        <f>IF(A76="","",VLOOKUP(A76,nonscore,6,FALSE))</f>
        <v>W</v>
      </c>
      <c r="I76" s="225" t="str">
        <f>IF(E$74=".","",E$74)</f>
        <v/>
      </c>
      <c r="J76" s="225"/>
      <c r="K76" s="112"/>
      <c r="L76" s="62">
        <v>2.0</v>
      </c>
      <c r="M76" s="42" t="str">
        <f>IF(K76="","",VLOOKUP(K76,nonscore,2,FALSE))</f>
        <v/>
      </c>
      <c r="N76" s="42" t="str">
        <f>IF(K76="","",VLOOKUP(K76,nonscore,3,FALSE))</f>
        <v/>
      </c>
      <c r="O76" s="38"/>
      <c r="Q76" s="21" t="e">
        <f>VLOOKUP(K$74&amp;R76&amp;S76,clubs!J:K,2,FALSE)</f>
        <v>#N/A</v>
      </c>
      <c r="R76" s="225" t="str">
        <f>IF(K76="","",VLOOKUP(K76,nonscore,4,FALSE))</f>
        <v/>
      </c>
      <c r="S76" s="225" t="str">
        <f>IF(K76="","",VLOOKUP(K76,nonscore,6,FALSE))</f>
        <v/>
      </c>
    </row>
    <row r="77" spans="1:42">
      <c r="A77" s="112" t="s">
        <v>432</v>
      </c>
      <c r="B77" s="62">
        <v>3.0</v>
      </c>
      <c r="C77" s="42" t="str">
        <f>IF(A77="","",VLOOKUP(A77,nonscore,2,FALSE))</f>
        <v>Maria Rees</v>
      </c>
      <c r="D77" s="42" t="str">
        <f>IF(A77="","",VLOOKUP(A77,nonscore,3,FALSE))</f>
        <v>Cookham</v>
      </c>
      <c r="E77" s="38" t="s">
        <v>433</v>
      </c>
      <c r="F77" s="225">
        <f>IF(RIGHT(A$74,1)="H",A$74&amp;G77&amp;H77,A$74)</f>
        <v>800.0</v>
      </c>
      <c r="G77" s="225" t="str">
        <f>IF(A77="","",VLOOKUP(A77,nonscore,4,FALSE))</f>
        <v>U17 </v>
      </c>
      <c r="H77" s="225" t="str">
        <f>IF(A77="","",VLOOKUP(A77,nonscore,6,FALSE))</f>
        <v>W</v>
      </c>
      <c r="I77" s="225" t="str">
        <f>IF(E$74=".","",E$74)</f>
        <v/>
      </c>
      <c r="J77" s="225"/>
      <c r="K77" s="112"/>
      <c r="L77" s="62">
        <v>3.0</v>
      </c>
      <c r="M77" s="42" t="str">
        <f>IF(K77="","",VLOOKUP(K77,nonscore,2,FALSE))</f>
        <v/>
      </c>
      <c r="N77" s="42" t="str">
        <f>IF(K77="","",VLOOKUP(K77,nonscore,3,FALSE))</f>
        <v/>
      </c>
      <c r="O77" s="38"/>
      <c r="Q77" s="21" t="e">
        <f>VLOOKUP(K$74&amp;R77&amp;S77,clubs!J:K,2,FALSE)</f>
        <v>#N/A</v>
      </c>
      <c r="R77" s="225" t="str">
        <f>IF(K77="","",VLOOKUP(K77,nonscore,4,FALSE))</f>
        <v/>
      </c>
      <c r="S77" s="225" t="str">
        <f>IF(K77="","",VLOOKUP(K77,nonscore,6,FALSE))</f>
        <v/>
      </c>
    </row>
    <row r="78" spans="1:42">
      <c r="A78" s="112"/>
      <c r="B78" s="62" t="s">
        <v>114</v>
      </c>
      <c r="C78" s="42" t="str">
        <f>IF(A78="","",VLOOKUP(A78,nonscore,2,FALSE))</f>
        <v/>
      </c>
      <c r="D78" s="42" t="str">
        <f>IF(A78="","",VLOOKUP(A78,nonscore,3,FALSE))</f>
        <v/>
      </c>
      <c r="E78" s="92"/>
      <c r="F78" s="225">
        <f>IF(RIGHT(A$74,1)="H",A$74&amp;G78&amp;H78,A$74)</f>
        <v>800.0</v>
      </c>
      <c r="G78" s="225" t="str">
        <f>IF(A78="","",VLOOKUP(A78,nonscore,4,FALSE))</f>
        <v/>
      </c>
      <c r="H78" s="225" t="str">
        <f>IF(A78="","",VLOOKUP(A78,nonscore,6,FALSE))</f>
        <v/>
      </c>
      <c r="I78" s="225" t="str">
        <f>IF(E$74=".","",E$74)</f>
        <v/>
      </c>
      <c r="J78" s="225"/>
      <c r="K78" s="112"/>
      <c r="L78" s="62" t="s">
        <v>114</v>
      </c>
      <c r="M78" s="42" t="str">
        <f>IF(K78="","",VLOOKUP(K78,nonscore,2,FALSE))</f>
        <v/>
      </c>
      <c r="N78" s="42" t="str">
        <f>IF(K78="","",VLOOKUP(K78,nonscore,3,FALSE))</f>
        <v/>
      </c>
      <c r="O78" s="38"/>
      <c r="Q78" s="21" t="e">
        <f>VLOOKUP(K$74&amp;R78&amp;S78,clubs!J:K,2,FALSE)</f>
        <v>#N/A</v>
      </c>
      <c r="R78" s="225" t="str">
        <f>IF(K78="","",VLOOKUP(K78,nonscore,4,FALSE))</f>
        <v/>
      </c>
      <c r="S78" s="225" t="str">
        <f>IF(K78="","",VLOOKUP(K78,nonscore,6,FALSE))</f>
        <v/>
      </c>
    </row>
    <row r="79" spans="1:42">
      <c r="A79" s="112"/>
      <c r="B79" s="62" t="s">
        <v>115</v>
      </c>
      <c r="C79" s="42" t="str">
        <f>IF(A79="","",VLOOKUP(A79,nonscore,2,FALSE))</f>
        <v/>
      </c>
      <c r="D79" s="42" t="str">
        <f>IF(A79="","",VLOOKUP(A79,nonscore,3,FALSE))</f>
        <v/>
      </c>
      <c r="E79" s="92"/>
      <c r="F79" s="225">
        <f>IF(RIGHT(A$74,1)="H",A$74&amp;G79&amp;H79,A$74)</f>
        <v>800.0</v>
      </c>
      <c r="G79" s="225" t="str">
        <f>IF(A79="","",VLOOKUP(A79,nonscore,4,FALSE))</f>
        <v/>
      </c>
      <c r="H79" s="225" t="str">
        <f>IF(A79="","",VLOOKUP(A79,nonscore,6,FALSE))</f>
        <v/>
      </c>
      <c r="I79" s="225" t="str">
        <f>IF(E$74=".","",E$74)</f>
        <v/>
      </c>
      <c r="J79" s="225"/>
      <c r="K79" s="112"/>
      <c r="L79" s="62" t="s">
        <v>115</v>
      </c>
      <c r="M79" s="42" t="str">
        <f>IF(K79="","",VLOOKUP(K79,nonscore,2,FALSE))</f>
        <v/>
      </c>
      <c r="N79" s="42" t="str">
        <f>IF(K79="","",VLOOKUP(K79,nonscore,3,FALSE))</f>
        <v/>
      </c>
      <c r="O79" s="38"/>
      <c r="Q79" s="21" t="e">
        <f>VLOOKUP(K$74&amp;R79&amp;S79,clubs!J:K,2,FALSE)</f>
        <v>#N/A</v>
      </c>
      <c r="R79" s="225" t="str">
        <f>IF(K79="","",VLOOKUP(K79,nonscore,4,FALSE))</f>
        <v/>
      </c>
      <c r="S79" s="225" t="str">
        <f>IF(K79="","",VLOOKUP(K79,nonscore,6,FALSE))</f>
        <v/>
      </c>
    </row>
    <row r="80" spans="1:42">
      <c r="A80" s="112"/>
      <c r="B80" s="62" t="s">
        <v>116</v>
      </c>
      <c r="C80" s="42" t="str">
        <f>IF(A80="","",VLOOKUP(A80,nonscore,2,FALSE))</f>
        <v/>
      </c>
      <c r="D80" s="42" t="str">
        <f>IF(A80="","",VLOOKUP(A80,nonscore,3,FALSE))</f>
        <v/>
      </c>
      <c r="E80" s="92"/>
      <c r="F80" s="225">
        <f>IF(RIGHT(A$74,1)="H",A$74&amp;G80&amp;H80,A$74)</f>
        <v>800.0</v>
      </c>
      <c r="G80" s="225" t="str">
        <f>IF(A80="","",VLOOKUP(A80,nonscore,4,FALSE))</f>
        <v/>
      </c>
      <c r="H80" s="225" t="str">
        <f>IF(A80="","",VLOOKUP(A80,nonscore,6,FALSE))</f>
        <v/>
      </c>
      <c r="I80" s="225" t="str">
        <f>IF(E$74=".","",E$74)</f>
        <v/>
      </c>
      <c r="J80" s="225"/>
      <c r="K80" s="112"/>
      <c r="L80" s="62" t="s">
        <v>116</v>
      </c>
      <c r="M80" s="42" t="str">
        <f>IF(K80="","",VLOOKUP(K80,nonscore,2,FALSE))</f>
        <v/>
      </c>
      <c r="N80" s="42" t="str">
        <f>IF(K80="","",VLOOKUP(K80,nonscore,3,FALSE))</f>
        <v/>
      </c>
      <c r="O80" s="38"/>
      <c r="Q80" s="21" t="e">
        <f>VLOOKUP(K$74&amp;R80&amp;S80,clubs!J:K,2,FALSE)</f>
        <v>#N/A</v>
      </c>
      <c r="R80" s="225" t="str">
        <f>IF(K80="","",VLOOKUP(K80,nonscore,4,FALSE))</f>
        <v/>
      </c>
      <c r="S80" s="225" t="str">
        <f>IF(K80="","",VLOOKUP(K80,nonscore,6,FALSE))</f>
        <v/>
      </c>
    </row>
    <row r="81" spans="1:42">
      <c r="A81" s="112"/>
      <c r="B81" s="62" t="s">
        <v>117</v>
      </c>
      <c r="C81" s="42" t="str">
        <f>IF(A81="","",VLOOKUP(A81,nonscore,2,FALSE))</f>
        <v/>
      </c>
      <c r="D81" s="42" t="str">
        <f>IF(A81="","",VLOOKUP(A81,nonscore,3,FALSE))</f>
        <v/>
      </c>
      <c r="E81" s="92"/>
      <c r="F81" s="225">
        <f>IF(RIGHT(A$74,1)="H",A$74&amp;G81&amp;H81,A$74)</f>
        <v>800.0</v>
      </c>
      <c r="G81" s="225" t="str">
        <f>IF(A81="","",VLOOKUP(A81,nonscore,4,FALSE))</f>
        <v/>
      </c>
      <c r="H81" s="225" t="str">
        <f>IF(A81="","",VLOOKUP(A81,nonscore,6,FALSE))</f>
        <v/>
      </c>
      <c r="I81" s="225" t="str">
        <f>IF(E$74=".","",E$74)</f>
        <v/>
      </c>
      <c r="J81" s="225"/>
      <c r="K81" s="112"/>
      <c r="L81" s="62" t="s">
        <v>117</v>
      </c>
      <c r="M81" s="42" t="str">
        <f>IF(K81="","",VLOOKUP(K81,nonscore,2,FALSE))</f>
        <v/>
      </c>
      <c r="N81" s="42" t="str">
        <f>IF(K81="","",VLOOKUP(K81,nonscore,3,FALSE))</f>
        <v/>
      </c>
      <c r="O81" s="38"/>
      <c r="Q81" s="21" t="e">
        <f>VLOOKUP(K$74&amp;R81&amp;S81,clubs!J:K,2,FALSE)</f>
        <v>#N/A</v>
      </c>
      <c r="R81" s="225" t="str">
        <f>IF(K81="","",VLOOKUP(K81,nonscore,4,FALSE))</f>
        <v/>
      </c>
      <c r="S81" s="225" t="str">
        <f>IF(K81="","",VLOOKUP(K81,nonscore,6,FALSE))</f>
        <v/>
      </c>
    </row>
    <row r="82" spans="1:42">
      <c r="A82" s="112"/>
      <c r="B82" s="62" t="s">
        <v>118</v>
      </c>
      <c r="C82" s="42" t="str">
        <f>IF(A82="","",VLOOKUP(A82,nonscore,2,FALSE))</f>
        <v/>
      </c>
      <c r="D82" s="42" t="str">
        <f>IF(A82="","",VLOOKUP(A82,nonscore,3,FALSE))</f>
        <v/>
      </c>
      <c r="E82" s="92"/>
      <c r="F82" s="225">
        <f>IF(RIGHT(A$74,1)="H",A$74&amp;G82&amp;H82,A$74)</f>
        <v>800.0</v>
      </c>
      <c r="G82" s="225" t="str">
        <f>IF(A82="","",VLOOKUP(A82,nonscore,4,FALSE))</f>
        <v/>
      </c>
      <c r="H82" s="225" t="str">
        <f>IF(A82="","",VLOOKUP(A82,nonscore,6,FALSE))</f>
        <v/>
      </c>
      <c r="I82" s="225" t="str">
        <f>IF(E$74=".","",E$74)</f>
        <v/>
      </c>
      <c r="J82" s="225"/>
      <c r="K82" s="112"/>
      <c r="L82" s="62" t="s">
        <v>118</v>
      </c>
      <c r="M82" s="42" t="str">
        <f>IF(K82="","",VLOOKUP(K82,nonscore,2,FALSE))</f>
        <v/>
      </c>
      <c r="N82" s="42" t="str">
        <f>IF(K82="","",VLOOKUP(K82,nonscore,3,FALSE))</f>
        <v/>
      </c>
      <c r="O82" s="38"/>
      <c r="Q82" s="21" t="e">
        <f>VLOOKUP(K$74&amp;R82&amp;S82,clubs!J:K,2,FALSE)</f>
        <v>#N/A</v>
      </c>
      <c r="R82" s="225" t="str">
        <f>IF(K82="","",VLOOKUP(K82,nonscore,4,FALSE))</f>
        <v/>
      </c>
      <c r="S82" s="225" t="str">
        <f>IF(K82="","",VLOOKUP(K82,nonscore,6,FALSE))</f>
        <v/>
      </c>
    </row>
    <row r="83" spans="1:42">
      <c r="A83" s="112"/>
      <c r="B83" s="62" t="s">
        <v>393</v>
      </c>
      <c r="C83" s="42" t="str">
        <f>IF(A83="","",VLOOKUP(A83,nonscore,2,FALSE))</f>
        <v/>
      </c>
      <c r="D83" s="42" t="str">
        <f>IF(A83="","",VLOOKUP(A83,nonscore,3,FALSE))</f>
        <v/>
      </c>
      <c r="E83" s="92"/>
      <c r="F83" s="225">
        <f>IF(RIGHT(A$74,1)="H",A$74&amp;G83&amp;H83,A$74)</f>
        <v>800.0</v>
      </c>
      <c r="G83" s="225" t="str">
        <f>IF(A83="","",VLOOKUP(A83,nonscore,4,FALSE))</f>
        <v/>
      </c>
      <c r="H83" s="225" t="str">
        <f>IF(A83="","",VLOOKUP(A83,nonscore,6,FALSE))</f>
        <v/>
      </c>
      <c r="I83" s="225" t="str">
        <f>IF(E$74=".","",E$74)</f>
        <v/>
      </c>
      <c r="J83" s="225"/>
      <c r="K83" s="112"/>
      <c r="L83" s="62" t="s">
        <v>393</v>
      </c>
      <c r="M83" s="42" t="str">
        <f>IF(K83="","",VLOOKUP(K83,nonscore,2,FALSE))</f>
        <v/>
      </c>
      <c r="N83" s="42" t="str">
        <f>IF(K83="","",VLOOKUP(K83,nonscore,3,FALSE))</f>
        <v/>
      </c>
      <c r="O83" s="38"/>
      <c r="Q83" s="21" t="e">
        <f>VLOOKUP(K$74&amp;R83&amp;S83,clubs!J:K,2,FALSE)</f>
        <v>#N/A</v>
      </c>
      <c r="R83" s="225" t="str">
        <f>IF(K83="","",VLOOKUP(K83,nonscore,4,FALSE))</f>
        <v/>
      </c>
      <c r="S83" s="225" t="str">
        <f>IF(K83="","",VLOOKUP(K83,nonscore,6,FALSE))</f>
        <v/>
      </c>
    </row>
    <row r="84" spans="1:42">
      <c r="A84" s="112"/>
      <c r="B84" s="62" t="s">
        <v>394</v>
      </c>
      <c r="C84" s="42" t="str">
        <f>IF(A84="","",VLOOKUP(A84,nonscore,2,FALSE))</f>
        <v/>
      </c>
      <c r="D84" s="42" t="str">
        <f>IF(A84="","",VLOOKUP(A84,nonscore,3,FALSE))</f>
        <v/>
      </c>
      <c r="E84" s="92"/>
      <c r="F84" s="225">
        <f>IF(RIGHT(A$74,1)="H",A$74&amp;G84&amp;H84,A$74)</f>
        <v>800.0</v>
      </c>
      <c r="G84" s="225" t="str">
        <f>IF(A84="","",VLOOKUP(A84,nonscore,4,FALSE))</f>
        <v/>
      </c>
      <c r="H84" s="225" t="str">
        <f>IF(A84="","",VLOOKUP(A84,nonscore,6,FALSE))</f>
        <v/>
      </c>
      <c r="I84" s="225" t="str">
        <f>IF(E$74=".","",E$74)</f>
        <v/>
      </c>
      <c r="J84" s="225"/>
      <c r="K84" s="112"/>
      <c r="L84" s="62" t="s">
        <v>394</v>
      </c>
      <c r="M84" s="42" t="str">
        <f>IF(K84="","",VLOOKUP(K84,nonscore,2,FALSE))</f>
        <v/>
      </c>
      <c r="N84" s="42" t="str">
        <f>IF(K84="","",VLOOKUP(K84,nonscore,3,FALSE))</f>
        <v/>
      </c>
      <c r="O84" s="38"/>
      <c r="Q84" s="21" t="e">
        <f>VLOOKUP(K$74&amp;R84&amp;S84,clubs!J:K,2,FALSE)</f>
        <v>#N/A</v>
      </c>
      <c r="R84" s="225" t="str">
        <f>IF(K84="","",VLOOKUP(K84,nonscore,4,FALSE))</f>
        <v/>
      </c>
      <c r="S84" s="225" t="str">
        <f>IF(K84="","",VLOOKUP(K84,nonscore,6,FALSE))</f>
        <v/>
      </c>
    </row>
    <row r="85" spans="1:42">
      <c r="A85" s="112"/>
      <c r="B85" s="62" t="s">
        <v>395</v>
      </c>
      <c r="C85" s="42" t="str">
        <f>IF(A85="","",VLOOKUP(A85,nonscore,2,FALSE))</f>
        <v/>
      </c>
      <c r="D85" s="42" t="str">
        <f>IF(A85="","",VLOOKUP(A85,nonscore,3,FALSE))</f>
        <v/>
      </c>
      <c r="E85" s="92"/>
      <c r="F85" s="225">
        <f>IF(RIGHT(A$74,1)="H",A$74&amp;G85&amp;H85,A$74)</f>
        <v>800.0</v>
      </c>
      <c r="G85" s="225" t="str">
        <f>IF(A85="","",VLOOKUP(A85,nonscore,4,FALSE))</f>
        <v/>
      </c>
      <c r="H85" s="225" t="str">
        <f>IF(A85="","",VLOOKUP(A85,nonscore,6,FALSE))</f>
        <v/>
      </c>
      <c r="I85" s="225" t="str">
        <f>IF(E$74=".","",E$74)</f>
        <v/>
      </c>
      <c r="J85" s="225"/>
      <c r="K85" s="112"/>
      <c r="L85" s="62" t="s">
        <v>395</v>
      </c>
      <c r="M85" s="42" t="str">
        <f>IF(K85="","",VLOOKUP(K85,nonscore,2,FALSE))</f>
        <v/>
      </c>
      <c r="N85" s="42" t="str">
        <f>IF(K85="","",VLOOKUP(K85,nonscore,3,FALSE))</f>
        <v/>
      </c>
      <c r="O85" s="38"/>
      <c r="Q85" s="21" t="e">
        <f>VLOOKUP(K$74&amp;R85&amp;S85,clubs!J:K,2,FALSE)</f>
        <v>#N/A</v>
      </c>
      <c r="R85" s="225" t="str">
        <f>IF(K85="","",VLOOKUP(K85,nonscore,4,FALSE))</f>
        <v/>
      </c>
      <c r="S85" s="225" t="str">
        <f>IF(K85="","",VLOOKUP(K85,nonscore,6,FALSE))</f>
        <v/>
      </c>
    </row>
    <row r="86" spans="1:42">
      <c r="A86" s="112"/>
      <c r="B86" s="62" t="s">
        <v>396</v>
      </c>
      <c r="C86" s="42" t="str">
        <f>IF(A86="","",VLOOKUP(A86,nonscore,2,FALSE))</f>
        <v/>
      </c>
      <c r="D86" s="42" t="str">
        <f>IF(A86="","",VLOOKUP(A86,nonscore,3,FALSE))</f>
        <v/>
      </c>
      <c r="E86" s="92"/>
      <c r="F86" s="225">
        <f>IF(RIGHT(A$74,1)="H",A$74&amp;G86&amp;H86,A$74)</f>
        <v>800.0</v>
      </c>
      <c r="G86" s="225" t="str">
        <f>IF(A86="","",VLOOKUP(A86,nonscore,4,FALSE))</f>
        <v/>
      </c>
      <c r="H86" s="225" t="str">
        <f>IF(A86="","",VLOOKUP(A86,nonscore,6,FALSE))</f>
        <v/>
      </c>
      <c r="I86" s="225" t="str">
        <f>IF(E$74=".","",E$74)</f>
        <v/>
      </c>
      <c r="J86" s="225"/>
      <c r="K86" s="112"/>
      <c r="L86" s="62" t="s">
        <v>396</v>
      </c>
      <c r="M86" s="42" t="str">
        <f>IF(K86="","",VLOOKUP(K86,nonscore,2,FALSE))</f>
        <v/>
      </c>
      <c r="N86" s="42" t="str">
        <f>IF(K86="","",VLOOKUP(K86,nonscore,3,FALSE))</f>
        <v/>
      </c>
      <c r="O86" s="38"/>
      <c r="Q86" s="21" t="e">
        <f>VLOOKUP(K$74&amp;R86&amp;S86,clubs!J:K,2,FALSE)</f>
        <v>#N/A</v>
      </c>
      <c r="R86" s="225" t="str">
        <f>IF(K86="","",VLOOKUP(K86,nonscore,4,FALSE))</f>
        <v/>
      </c>
      <c r="S86" s="225" t="str">
        <f>IF(K86="","",VLOOKUP(K86,nonscore,6,FALSE))</f>
        <v/>
      </c>
    </row>
    <row r="88" spans="1:42">
      <c r="A88" s="227">
        <v>800.0</v>
      </c>
      <c r="B88" s="61"/>
      <c r="C88" s="33" t="s">
        <v>434</v>
      </c>
      <c r="D88" s="28" t="s">
        <v>125</v>
      </c>
      <c r="E88" s="91" t="s">
        <v>145</v>
      </c>
      <c r="K88" s="227" t="s">
        <v>160</v>
      </c>
      <c r="L88" s="61"/>
      <c r="M88" s="33"/>
      <c r="N88" s="28"/>
    </row>
    <row r="89" spans="1:42">
      <c r="A89" s="112" t="s">
        <v>435</v>
      </c>
      <c r="B89" s="62">
        <v>1.0</v>
      </c>
      <c r="C89" s="42" t="str">
        <f>IF(A89="","",VLOOKUP(A89,nonscore,2,FALSE))</f>
        <v>Henry Johnston</v>
      </c>
      <c r="D89" s="42" t="str">
        <f>IF(A89="","",VLOOKUP(A89,nonscore,3,FALSE))</f>
        <v>Cookham</v>
      </c>
      <c r="E89" s="38" t="s">
        <v>436</v>
      </c>
      <c r="F89" s="225">
        <f>IF(RIGHT(A$88,1)="H",A$88&amp;G89&amp;H89,A$88)</f>
        <v>800.0</v>
      </c>
      <c r="G89" s="225" t="str">
        <f>IF(A89="","",VLOOKUP(A89,nonscore,4,FALSE))</f>
        <v>U13</v>
      </c>
      <c r="H89" s="225" t="str">
        <f>IF(A89="","",VLOOKUP(A89,nonscore,6,FALSE))</f>
        <v>M</v>
      </c>
      <c r="I89" s="225" t="str">
        <f>IF(E$88=".","",E$88)</f>
        <v/>
      </c>
      <c r="J89" s="225"/>
      <c r="K89" s="112"/>
      <c r="L89" s="62">
        <v>1.0</v>
      </c>
      <c r="M89" s="42" t="str">
        <f>IF(K89="","",VLOOKUP(K89,nonscore,2,FALSE))</f>
        <v/>
      </c>
      <c r="N89" s="42" t="str">
        <f>IF(K89="","",VLOOKUP(K89,nonscore,3,FALSE))</f>
        <v/>
      </c>
      <c r="O89" s="38"/>
      <c r="Q89" s="21" t="e">
        <f>VLOOKUP(K$88&amp;R89&amp;S89,clubs!J:K,2,FALSE)</f>
        <v>#N/A</v>
      </c>
      <c r="R89" s="225" t="str">
        <f>IF(K89="","",VLOOKUP(K89,nonscore,4,FALSE))</f>
        <v/>
      </c>
      <c r="S89" s="225" t="str">
        <f>IF(K89="","",VLOOKUP(K89,nonscore,6,FALSE))</f>
        <v/>
      </c>
    </row>
    <row r="90" spans="1:42">
      <c r="A90" s="112" t="s">
        <v>437</v>
      </c>
      <c r="B90" s="62">
        <v>2.0</v>
      </c>
      <c r="C90" s="42" t="str">
        <f>IF(A90="","",VLOOKUP(A90,nonscore,2,FALSE))</f>
        <v>Victor Bright</v>
      </c>
      <c r="D90" s="42" t="str">
        <f>IF(A90="","",VLOOKUP(A90,nonscore,3,FALSE))</f>
        <v>Highgate</v>
      </c>
      <c r="E90" s="38" t="s">
        <v>438</v>
      </c>
      <c r="F90" s="225">
        <f>IF(RIGHT(A$88,1)="H",A$88&amp;G90&amp;H90,A$88)</f>
        <v>800.0</v>
      </c>
      <c r="G90" s="225" t="str">
        <f>IF(A90="","",VLOOKUP(A90,nonscore,4,FALSE))</f>
        <v>U11</v>
      </c>
      <c r="H90" s="225">
        <f>IF(A90="","",VLOOKUP(A90,nonscore,6,FALSE))</f>
        <v>0.0</v>
      </c>
      <c r="I90" s="225" t="str">
        <f>IF(E$88=".","",E$88)</f>
        <v/>
      </c>
      <c r="J90" s="225"/>
      <c r="K90" s="112"/>
      <c r="L90" s="62">
        <v>2.0</v>
      </c>
      <c r="M90" s="42" t="str">
        <f>IF(K90="","",VLOOKUP(K90,nonscore,2,FALSE))</f>
        <v/>
      </c>
      <c r="N90" s="42" t="str">
        <f>IF(K90="","",VLOOKUP(K90,nonscore,3,FALSE))</f>
        <v/>
      </c>
      <c r="O90" s="38"/>
      <c r="Q90" s="21" t="e">
        <f>VLOOKUP(K$88&amp;R90&amp;S90,clubs!J:K,2,FALSE)</f>
        <v>#N/A</v>
      </c>
      <c r="R90" s="225" t="str">
        <f>IF(K90="","",VLOOKUP(K90,nonscore,4,FALSE))</f>
        <v/>
      </c>
      <c r="S90" s="225" t="str">
        <f>IF(K90="","",VLOOKUP(K90,nonscore,6,FALSE))</f>
        <v/>
      </c>
    </row>
    <row r="91" spans="1:42">
      <c r="A91" s="112" t="s">
        <v>412</v>
      </c>
      <c r="B91" s="62">
        <v>3.0</v>
      </c>
      <c r="C91" s="42" t="str">
        <f>IF(A91="","",VLOOKUP(A91,nonscore,2,FALSE))</f>
        <v>Zac Bindon-Goss</v>
      </c>
      <c r="D91" s="42" t="str">
        <f>IF(A91="","",VLOOKUP(A91,nonscore,3,FALSE))</f>
        <v>Barnet</v>
      </c>
      <c r="E91" s="38" t="s">
        <v>439</v>
      </c>
      <c r="F91" s="225">
        <f>IF(RIGHT(A$88,1)="H",A$88&amp;G91&amp;H91,A$88)</f>
        <v>800.0</v>
      </c>
      <c r="G91" s="225" t="str">
        <f>IF(A91="","",VLOOKUP(A91,nonscore,4,FALSE))</f>
        <v>U11</v>
      </c>
      <c r="H91" s="225" t="str">
        <f>IF(A91="","",VLOOKUP(A91,nonscore,6,FALSE))</f>
        <v>M</v>
      </c>
      <c r="I91" s="225" t="str">
        <f>IF(E$88=".","",E$88)</f>
        <v/>
      </c>
      <c r="J91" s="225"/>
      <c r="K91" s="112"/>
      <c r="L91" s="62">
        <v>3.0</v>
      </c>
      <c r="M91" s="42" t="str">
        <f>IF(K91="","",VLOOKUP(K91,nonscore,2,FALSE))</f>
        <v/>
      </c>
      <c r="N91" s="42" t="str">
        <f>IF(K91="","",VLOOKUP(K91,nonscore,3,FALSE))</f>
        <v/>
      </c>
      <c r="O91" s="38"/>
      <c r="Q91" s="21" t="e">
        <f>VLOOKUP(K$88&amp;R91&amp;S91,clubs!J:K,2,FALSE)</f>
        <v>#N/A</v>
      </c>
      <c r="R91" s="225" t="str">
        <f>IF(K91="","",VLOOKUP(K91,nonscore,4,FALSE))</f>
        <v/>
      </c>
      <c r="S91" s="225" t="str">
        <f>IF(K91="","",VLOOKUP(K91,nonscore,6,FALSE))</f>
        <v/>
      </c>
    </row>
    <row r="92" spans="1:42">
      <c r="A92" s="112"/>
      <c r="B92" s="62" t="s">
        <v>114</v>
      </c>
      <c r="C92" s="42" t="str">
        <f>IF(A92="","",VLOOKUP(A92,nonscore,2,FALSE))</f>
        <v/>
      </c>
      <c r="D92" s="42" t="str">
        <f>IF(A92="","",VLOOKUP(A92,nonscore,3,FALSE))</f>
        <v/>
      </c>
      <c r="E92" s="92"/>
      <c r="F92" s="225">
        <f>IF(RIGHT(A$88,1)="H",A$88&amp;G92&amp;H92,A$88)</f>
        <v>800.0</v>
      </c>
      <c r="G92" s="225" t="str">
        <f>IF(A92="","",VLOOKUP(A92,nonscore,4,FALSE))</f>
        <v/>
      </c>
      <c r="H92" s="225" t="str">
        <f>IF(A92="","",VLOOKUP(A92,nonscore,6,FALSE))</f>
        <v/>
      </c>
      <c r="I92" s="225" t="str">
        <f>IF(E$88=".","",E$88)</f>
        <v/>
      </c>
      <c r="J92" s="225"/>
      <c r="K92" s="112"/>
      <c r="L92" s="62" t="s">
        <v>114</v>
      </c>
      <c r="M92" s="42" t="str">
        <f>IF(K92="","",VLOOKUP(K92,nonscore,2,FALSE))</f>
        <v/>
      </c>
      <c r="N92" s="42" t="str">
        <f>IF(K92="","",VLOOKUP(K92,nonscore,3,FALSE))</f>
        <v/>
      </c>
      <c r="O92" s="38"/>
      <c r="Q92" s="21" t="e">
        <f>VLOOKUP(K$88&amp;R92&amp;S92,clubs!J:K,2,FALSE)</f>
        <v>#N/A</v>
      </c>
      <c r="R92" s="225" t="str">
        <f>IF(K92="","",VLOOKUP(K92,nonscore,4,FALSE))</f>
        <v/>
      </c>
      <c r="S92" s="225" t="str">
        <f>IF(K92="","",VLOOKUP(K92,nonscore,6,FALSE))</f>
        <v/>
      </c>
    </row>
    <row r="93" spans="1:42">
      <c r="A93" s="112"/>
      <c r="B93" s="62" t="s">
        <v>115</v>
      </c>
      <c r="C93" s="42" t="str">
        <f>IF(A93="","",VLOOKUP(A93,nonscore,2,FALSE))</f>
        <v/>
      </c>
      <c r="D93" s="42" t="str">
        <f>IF(A93="","",VLOOKUP(A93,nonscore,3,FALSE))</f>
        <v/>
      </c>
      <c r="E93" s="92"/>
      <c r="F93" s="225">
        <f>IF(RIGHT(A$88,1)="H",A$88&amp;G93&amp;H93,A$88)</f>
        <v>800.0</v>
      </c>
      <c r="G93" s="225" t="str">
        <f>IF(A93="","",VLOOKUP(A93,nonscore,4,FALSE))</f>
        <v/>
      </c>
      <c r="H93" s="225" t="str">
        <f>IF(A93="","",VLOOKUP(A93,nonscore,6,FALSE))</f>
        <v/>
      </c>
      <c r="I93" s="225" t="str">
        <f>IF(E$88=".","",E$88)</f>
        <v/>
      </c>
      <c r="J93" s="225"/>
      <c r="K93" s="112"/>
      <c r="L93" s="62" t="s">
        <v>115</v>
      </c>
      <c r="M93" s="42" t="str">
        <f>IF(K93="","",VLOOKUP(K93,nonscore,2,FALSE))</f>
        <v/>
      </c>
      <c r="N93" s="42" t="str">
        <f>IF(K93="","",VLOOKUP(K93,nonscore,3,FALSE))</f>
        <v/>
      </c>
      <c r="O93" s="38"/>
      <c r="Q93" s="21" t="e">
        <f>VLOOKUP(K$88&amp;R93&amp;S93,clubs!J:K,2,FALSE)</f>
        <v>#N/A</v>
      </c>
      <c r="R93" s="225" t="str">
        <f>IF(K93="","",VLOOKUP(K93,nonscore,4,FALSE))</f>
        <v/>
      </c>
      <c r="S93" s="225" t="str">
        <f>IF(K93="","",VLOOKUP(K93,nonscore,6,FALSE))</f>
        <v/>
      </c>
    </row>
    <row r="94" spans="1:42">
      <c r="A94" s="112"/>
      <c r="B94" s="62" t="s">
        <v>116</v>
      </c>
      <c r="C94" s="42" t="str">
        <f>IF(A94="","",VLOOKUP(A94,nonscore,2,FALSE))</f>
        <v/>
      </c>
      <c r="D94" s="42" t="str">
        <f>IF(A94="","",VLOOKUP(A94,nonscore,3,FALSE))</f>
        <v/>
      </c>
      <c r="E94" s="92"/>
      <c r="F94" s="225">
        <f>IF(RIGHT(A$88,1)="H",A$88&amp;G94&amp;H94,A$88)</f>
        <v>800.0</v>
      </c>
      <c r="G94" s="225" t="str">
        <f>IF(A94="","",VLOOKUP(A94,nonscore,4,FALSE))</f>
        <v/>
      </c>
      <c r="H94" s="225" t="str">
        <f>IF(A94="","",VLOOKUP(A94,nonscore,6,FALSE))</f>
        <v/>
      </c>
      <c r="I94" s="225" t="str">
        <f>IF(E$88=".","",E$88)</f>
        <v/>
      </c>
      <c r="J94" s="225"/>
      <c r="K94" s="112"/>
      <c r="L94" s="62" t="s">
        <v>116</v>
      </c>
      <c r="M94" s="42" t="str">
        <f>IF(K94="","",VLOOKUP(K94,nonscore,2,FALSE))</f>
        <v/>
      </c>
      <c r="N94" s="42" t="str">
        <f>IF(K94="","",VLOOKUP(K94,nonscore,3,FALSE))</f>
        <v/>
      </c>
      <c r="O94" s="38"/>
      <c r="Q94" s="21" t="e">
        <f>VLOOKUP(K$88&amp;R94&amp;S94,clubs!J:K,2,FALSE)</f>
        <v>#N/A</v>
      </c>
      <c r="R94" s="225" t="str">
        <f>IF(K94="","",VLOOKUP(K94,nonscore,4,FALSE))</f>
        <v/>
      </c>
      <c r="S94" s="225" t="str">
        <f>IF(K94="","",VLOOKUP(K94,nonscore,6,FALSE))</f>
        <v/>
      </c>
    </row>
    <row r="95" spans="1:42">
      <c r="A95" s="112"/>
      <c r="B95" s="62" t="s">
        <v>117</v>
      </c>
      <c r="C95" s="42" t="str">
        <f>IF(A95="","",VLOOKUP(A95,nonscore,2,FALSE))</f>
        <v/>
      </c>
      <c r="D95" s="42" t="str">
        <f>IF(A95="","",VLOOKUP(A95,nonscore,3,FALSE))</f>
        <v/>
      </c>
      <c r="E95" s="92"/>
      <c r="F95" s="225">
        <f>IF(RIGHT(A$88,1)="H",A$88&amp;G95&amp;H95,A$88)</f>
        <v>800.0</v>
      </c>
      <c r="G95" s="225" t="str">
        <f>IF(A95="","",VLOOKUP(A95,nonscore,4,FALSE))</f>
        <v/>
      </c>
      <c r="H95" s="225" t="str">
        <f>IF(A95="","",VLOOKUP(A95,nonscore,6,FALSE))</f>
        <v/>
      </c>
      <c r="I95" s="225" t="str">
        <f>IF(E$88=".","",E$88)</f>
        <v/>
      </c>
      <c r="J95" s="225"/>
      <c r="K95" s="112"/>
      <c r="L95" s="62" t="s">
        <v>117</v>
      </c>
      <c r="M95" s="42" t="str">
        <f>IF(K95="","",VLOOKUP(K95,nonscore,2,FALSE))</f>
        <v/>
      </c>
      <c r="N95" s="42" t="str">
        <f>IF(K95="","",VLOOKUP(K95,nonscore,3,FALSE))</f>
        <v/>
      </c>
      <c r="O95" s="38"/>
      <c r="Q95" s="21" t="e">
        <f>VLOOKUP(K$88&amp;R95&amp;S95,clubs!J:K,2,FALSE)</f>
        <v>#N/A</v>
      </c>
      <c r="R95" s="225" t="str">
        <f>IF(K95="","",VLOOKUP(K95,nonscore,4,FALSE))</f>
        <v/>
      </c>
      <c r="S95" s="225" t="str">
        <f>IF(K95="","",VLOOKUP(K95,nonscore,6,FALSE))</f>
        <v/>
      </c>
    </row>
    <row r="96" spans="1:42">
      <c r="A96" s="112"/>
      <c r="B96" s="62" t="s">
        <v>118</v>
      </c>
      <c r="C96" s="42" t="str">
        <f>IF(A96="","",VLOOKUP(A96,nonscore,2,FALSE))</f>
        <v/>
      </c>
      <c r="D96" s="42" t="str">
        <f>IF(A96="","",VLOOKUP(A96,nonscore,3,FALSE))</f>
        <v/>
      </c>
      <c r="E96" s="92"/>
      <c r="F96" s="225">
        <f>IF(RIGHT(A$88,1)="H",A$88&amp;G96&amp;H96,A$88)</f>
        <v>800.0</v>
      </c>
      <c r="G96" s="225" t="str">
        <f>IF(A96="","",VLOOKUP(A96,nonscore,4,FALSE))</f>
        <v/>
      </c>
      <c r="H96" s="225" t="str">
        <f>IF(A96="","",VLOOKUP(A96,nonscore,6,FALSE))</f>
        <v/>
      </c>
      <c r="I96" s="225" t="str">
        <f>IF(E$88=".","",E$88)</f>
        <v/>
      </c>
      <c r="J96" s="225"/>
      <c r="K96" s="112"/>
      <c r="L96" s="62" t="s">
        <v>118</v>
      </c>
      <c r="M96" s="42" t="str">
        <f>IF(K96="","",VLOOKUP(K96,nonscore,2,FALSE))</f>
        <v/>
      </c>
      <c r="N96" s="42" t="str">
        <f>IF(K96="","",VLOOKUP(K96,nonscore,3,FALSE))</f>
        <v/>
      </c>
      <c r="O96" s="38"/>
      <c r="Q96" s="21" t="e">
        <f>VLOOKUP(K$88&amp;R96&amp;S96,clubs!J:K,2,FALSE)</f>
        <v>#N/A</v>
      </c>
      <c r="R96" s="225" t="str">
        <f>IF(K96="","",VLOOKUP(K96,nonscore,4,FALSE))</f>
        <v/>
      </c>
      <c r="S96" s="225" t="str">
        <f>IF(K96="","",VLOOKUP(K96,nonscore,6,FALSE))</f>
        <v/>
      </c>
    </row>
    <row r="97" spans="1:42">
      <c r="A97" s="112"/>
      <c r="B97" s="62" t="s">
        <v>393</v>
      </c>
      <c r="C97" s="42" t="str">
        <f>IF(A97="","",VLOOKUP(A97,nonscore,2,FALSE))</f>
        <v/>
      </c>
      <c r="D97" s="42" t="str">
        <f>IF(A97="","",VLOOKUP(A97,nonscore,3,FALSE))</f>
        <v/>
      </c>
      <c r="E97" s="92"/>
      <c r="F97" s="225">
        <f>IF(RIGHT(A$88,1)="H",A$88&amp;G97&amp;H97,A$88)</f>
        <v>800.0</v>
      </c>
      <c r="G97" s="225" t="str">
        <f>IF(A97="","",VLOOKUP(A97,nonscore,4,FALSE))</f>
        <v/>
      </c>
      <c r="H97" s="225" t="str">
        <f>IF(A97="","",VLOOKUP(A97,nonscore,6,FALSE))</f>
        <v/>
      </c>
      <c r="I97" s="225" t="str">
        <f>IF(E$88=".","",E$88)</f>
        <v/>
      </c>
      <c r="J97" s="225"/>
      <c r="K97" s="112"/>
      <c r="L97" s="62" t="s">
        <v>393</v>
      </c>
      <c r="M97" s="42" t="str">
        <f>IF(K97="","",VLOOKUP(K97,nonscore,2,FALSE))</f>
        <v/>
      </c>
      <c r="N97" s="42" t="str">
        <f>IF(K97="","",VLOOKUP(K97,nonscore,3,FALSE))</f>
        <v/>
      </c>
      <c r="O97" s="38"/>
      <c r="Q97" s="21" t="e">
        <f>VLOOKUP(K$88&amp;R97&amp;S97,clubs!J:K,2,FALSE)</f>
        <v>#N/A</v>
      </c>
      <c r="R97" s="225" t="str">
        <f>IF(K97="","",VLOOKUP(K97,nonscore,4,FALSE))</f>
        <v/>
      </c>
      <c r="S97" s="225" t="str">
        <f>IF(K97="","",VLOOKUP(K97,nonscore,6,FALSE))</f>
        <v/>
      </c>
    </row>
    <row r="98" spans="1:42">
      <c r="A98" s="112"/>
      <c r="B98" s="62" t="s">
        <v>394</v>
      </c>
      <c r="C98" s="42" t="str">
        <f>IF(A98="","",VLOOKUP(A98,nonscore,2,FALSE))</f>
        <v/>
      </c>
      <c r="D98" s="42" t="str">
        <f>IF(A98="","",VLOOKUP(A98,nonscore,3,FALSE))</f>
        <v/>
      </c>
      <c r="E98" s="92"/>
      <c r="F98" s="225">
        <f>IF(RIGHT(A$88,1)="H",A$88&amp;G98&amp;H98,A$88)</f>
        <v>800.0</v>
      </c>
      <c r="G98" s="225" t="str">
        <f>IF(A98="","",VLOOKUP(A98,nonscore,4,FALSE))</f>
        <v/>
      </c>
      <c r="H98" s="225" t="str">
        <f>IF(A98="","",VLOOKUP(A98,nonscore,6,FALSE))</f>
        <v/>
      </c>
      <c r="I98" s="225" t="str">
        <f>IF(E$88=".","",E$88)</f>
        <v/>
      </c>
      <c r="J98" s="225"/>
      <c r="K98" s="112"/>
      <c r="L98" s="62" t="s">
        <v>394</v>
      </c>
      <c r="M98" s="42" t="str">
        <f>IF(K98="","",VLOOKUP(K98,nonscore,2,FALSE))</f>
        <v/>
      </c>
      <c r="N98" s="42" t="str">
        <f>IF(K98="","",VLOOKUP(K98,nonscore,3,FALSE))</f>
        <v/>
      </c>
      <c r="O98" s="38"/>
      <c r="Q98" s="21" t="e">
        <f>VLOOKUP(K$88&amp;R98&amp;S98,clubs!J:K,2,FALSE)</f>
        <v>#N/A</v>
      </c>
      <c r="R98" s="225" t="str">
        <f>IF(K98="","",VLOOKUP(K98,nonscore,4,FALSE))</f>
        <v/>
      </c>
      <c r="S98" s="225" t="str">
        <f>IF(K98="","",VLOOKUP(K98,nonscore,6,FALSE))</f>
        <v/>
      </c>
    </row>
    <row r="99" spans="1:42">
      <c r="A99" s="112"/>
      <c r="B99" s="62" t="s">
        <v>395</v>
      </c>
      <c r="C99" s="42" t="str">
        <f>IF(A99="","",VLOOKUP(A99,nonscore,2,FALSE))</f>
        <v/>
      </c>
      <c r="D99" s="42" t="str">
        <f>IF(A99="","",VLOOKUP(A99,nonscore,3,FALSE))</f>
        <v/>
      </c>
      <c r="E99" s="92"/>
      <c r="F99" s="225">
        <f>IF(RIGHT(A$88,1)="H",A$88&amp;G99&amp;H99,A$88)</f>
        <v>800.0</v>
      </c>
      <c r="G99" s="225" t="str">
        <f>IF(A99="","",VLOOKUP(A99,nonscore,4,FALSE))</f>
        <v/>
      </c>
      <c r="H99" s="225" t="str">
        <f>IF(A99="","",VLOOKUP(A99,nonscore,6,FALSE))</f>
        <v/>
      </c>
      <c r="I99" s="225" t="str">
        <f>IF(E$88=".","",E$88)</f>
        <v/>
      </c>
      <c r="J99" s="225"/>
      <c r="K99" s="112"/>
      <c r="L99" s="62" t="s">
        <v>395</v>
      </c>
      <c r="M99" s="42" t="str">
        <f>IF(K99="","",VLOOKUP(K99,nonscore,2,FALSE))</f>
        <v/>
      </c>
      <c r="N99" s="42" t="str">
        <f>IF(K99="","",VLOOKUP(K99,nonscore,3,FALSE))</f>
        <v/>
      </c>
      <c r="O99" s="38"/>
      <c r="Q99" s="21" t="e">
        <f>VLOOKUP(K$88&amp;R99&amp;S99,clubs!J:K,2,FALSE)</f>
        <v>#N/A</v>
      </c>
      <c r="R99" s="225" t="str">
        <f>IF(K99="","",VLOOKUP(K99,nonscore,4,FALSE))</f>
        <v/>
      </c>
      <c r="S99" s="225" t="str">
        <f>IF(K99="","",VLOOKUP(K99,nonscore,6,FALSE))</f>
        <v/>
      </c>
    </row>
    <row r="100" spans="1:42">
      <c r="A100" s="112"/>
      <c r="B100" s="62" t="s">
        <v>396</v>
      </c>
      <c r="C100" s="42" t="str">
        <f>IF(A100="","",VLOOKUP(A100,nonscore,2,FALSE))</f>
        <v/>
      </c>
      <c r="D100" s="42" t="str">
        <f>IF(A100="","",VLOOKUP(A100,nonscore,3,FALSE))</f>
        <v/>
      </c>
      <c r="E100" s="92"/>
      <c r="F100" s="225">
        <f>IF(RIGHT(A$88,1)="H",A$88&amp;G100&amp;H100,A$88)</f>
        <v>800.0</v>
      </c>
      <c r="G100" s="225" t="str">
        <f>IF(A100="","",VLOOKUP(A100,nonscore,4,FALSE))</f>
        <v/>
      </c>
      <c r="H100" s="225" t="str">
        <f>IF(A100="","",VLOOKUP(A100,nonscore,6,FALSE))</f>
        <v/>
      </c>
      <c r="I100" s="225" t="str">
        <f>IF(E$88=".","",E$88)</f>
        <v/>
      </c>
      <c r="J100" s="225"/>
      <c r="K100" s="112"/>
      <c r="L100" s="62" t="s">
        <v>396</v>
      </c>
      <c r="M100" s="42" t="str">
        <f>IF(K100="","",VLOOKUP(K100,nonscore,2,FALSE))</f>
        <v/>
      </c>
      <c r="N100" s="42" t="str">
        <f>IF(K100="","",VLOOKUP(K100,nonscore,3,FALSE))</f>
        <v/>
      </c>
      <c r="O100" s="38"/>
      <c r="Q100" s="21" t="e">
        <f>VLOOKUP(K$88&amp;R100&amp;S100,clubs!J:K,2,FALSE)</f>
        <v>#N/A</v>
      </c>
      <c r="R100" s="225" t="str">
        <f>IF(K100="","",VLOOKUP(K100,nonscore,4,FALSE))</f>
        <v/>
      </c>
      <c r="S100" s="225" t="str">
        <f>IF(K100="","",VLOOKUP(K100,nonscore,6,FALSE))</f>
        <v/>
      </c>
    </row>
    <row r="102" spans="1:42">
      <c r="A102" s="227">
        <v>100.0</v>
      </c>
      <c r="B102" s="61"/>
      <c r="C102" s="33" t="s">
        <v>440</v>
      </c>
      <c r="D102" s="28" t="s">
        <v>125</v>
      </c>
      <c r="E102" s="91">
        <v>0.9</v>
      </c>
      <c r="K102" s="227" t="s">
        <v>160</v>
      </c>
      <c r="L102" s="61"/>
      <c r="M102" s="33"/>
      <c r="N102" s="28"/>
    </row>
    <row r="103" spans="1:42">
      <c r="A103" s="112" t="s">
        <v>391</v>
      </c>
      <c r="B103" s="62">
        <v>1.0</v>
      </c>
      <c r="C103" s="42" t="str">
        <f>IF(A103="","",VLOOKUP(A103,nonscore,2,FALSE))</f>
        <v>Brogan McCafferty</v>
      </c>
      <c r="D103" s="42" t="str">
        <f>IF(A103="","",VLOOKUP(A103,nonscore,3,FALSE))</f>
        <v>Cookham</v>
      </c>
      <c r="E103" s="93">
        <v>14.08</v>
      </c>
      <c r="F103" s="225">
        <f>IF(RIGHT(A$88,1)="H",A$88&amp;G103&amp;H103,A$88)</f>
        <v>800.0</v>
      </c>
      <c r="G103" s="225" t="str">
        <f>IF(A103="","",VLOOKUP(A103,nonscore,4,FALSE))</f>
        <v>U13</v>
      </c>
      <c r="H103" s="225" t="str">
        <f>IF(A103="","",VLOOKUP(A103,nonscore,6,FALSE))</f>
        <v>W</v>
      </c>
      <c r="I103" s="225" t="str">
        <f>IF(E$88=".","",E$88)</f>
        <v/>
      </c>
      <c r="J103" s="225"/>
      <c r="K103" s="112"/>
      <c r="L103" s="62">
        <v>1.0</v>
      </c>
      <c r="M103" s="42" t="str">
        <f>IF(K103="","",VLOOKUP(K103,nonscore,2,FALSE))</f>
        <v/>
      </c>
      <c r="N103" s="42" t="str">
        <f>IF(K103="","",VLOOKUP(K103,nonscore,3,FALSE))</f>
        <v/>
      </c>
      <c r="O103" s="38"/>
    </row>
    <row r="104" spans="1:42">
      <c r="A104" s="112" t="s">
        <v>424</v>
      </c>
      <c r="B104" s="62">
        <v>2.0</v>
      </c>
      <c r="C104" s="42" t="str">
        <f>IF(A104="","",VLOOKUP(A104,nonscore,2,FALSE))</f>
        <v>Orly Hall</v>
      </c>
      <c r="D104" s="42" t="str">
        <f>IF(A104="","",VLOOKUP(A104,nonscore,3,FALSE))</f>
        <v>Highgate</v>
      </c>
      <c r="E104" s="93">
        <v>14.86</v>
      </c>
      <c r="F104" s="225">
        <f>IF(RIGHT(A$88,1)="H",A$88&amp;G104&amp;H104,A$88)</f>
        <v>800.0</v>
      </c>
      <c r="G104" s="225" t="str">
        <f>IF(A104="","",VLOOKUP(A104,nonscore,4,FALSE))</f>
        <v>U13</v>
      </c>
      <c r="H104" s="225" t="str">
        <f>IF(A104="","",VLOOKUP(A104,nonscore,6,FALSE))</f>
        <v>W</v>
      </c>
      <c r="I104" s="225" t="str">
        <f>IF(E$88=".","",E$88)</f>
        <v/>
      </c>
      <c r="J104" s="225"/>
      <c r="K104" s="112"/>
      <c r="L104" s="62">
        <v>2.0</v>
      </c>
      <c r="M104" s="42" t="str">
        <f>IF(K104="","",VLOOKUP(K104,nonscore,2,FALSE))</f>
        <v/>
      </c>
      <c r="N104" s="42" t="str">
        <f>IF(K104="","",VLOOKUP(K104,nonscore,3,FALSE))</f>
        <v/>
      </c>
      <c r="O104" s="38"/>
    </row>
    <row r="105" spans="1:42">
      <c r="A105" s="112" t="s">
        <v>441</v>
      </c>
      <c r="B105" s="62">
        <v>3.0</v>
      </c>
      <c r="C105" s="42" t="str">
        <f>IF(A105="","",VLOOKUP(A105,nonscore,2,FALSE))</f>
        <v>Clara Mee</v>
      </c>
      <c r="D105" s="42" t="str">
        <f>IF(A105="","",VLOOKUP(A105,nonscore,3,FALSE))</f>
        <v>Highgate</v>
      </c>
      <c r="E105" s="93">
        <v>14.94</v>
      </c>
      <c r="F105" s="225">
        <f>IF(RIGHT(A$88,1)="H",A$88&amp;G105&amp;H105,A$88)</f>
        <v>800.0</v>
      </c>
      <c r="G105" s="225" t="str">
        <f>IF(A105="","",VLOOKUP(A105,nonscore,4,FALSE))</f>
        <v>U13</v>
      </c>
      <c r="H105" s="225" t="str">
        <f>IF(A105="","",VLOOKUP(A105,nonscore,6,FALSE))</f>
        <v>W</v>
      </c>
      <c r="I105" s="225" t="str">
        <f>IF(E$88=".","",E$88)</f>
        <v/>
      </c>
      <c r="J105" s="225"/>
      <c r="K105" s="112"/>
      <c r="L105" s="62">
        <v>3.0</v>
      </c>
      <c r="M105" s="42" t="str">
        <f>IF(K105="","",VLOOKUP(K105,nonscore,2,FALSE))</f>
        <v/>
      </c>
      <c r="N105" s="42" t="str">
        <f>IF(K105="","",VLOOKUP(K105,nonscore,3,FALSE))</f>
        <v/>
      </c>
      <c r="O105" s="38"/>
    </row>
    <row r="106" spans="1:42">
      <c r="A106" s="112" t="s">
        <v>389</v>
      </c>
      <c r="B106" s="62" t="s">
        <v>114</v>
      </c>
      <c r="C106" s="42" t="str">
        <f>IF(A106="","",VLOOKUP(A106,nonscore,2,FALSE))</f>
        <v>Jasmine Stockdale</v>
      </c>
      <c r="D106" s="42" t="str">
        <f>IF(A106="","",VLOOKUP(A106,nonscore,3,FALSE))</f>
        <v>Cookham</v>
      </c>
      <c r="E106" s="93">
        <v>15.8</v>
      </c>
      <c r="F106" s="225">
        <f>IF(RIGHT(A$88,1)="H",A$88&amp;G106&amp;H106,A$88)</f>
        <v>800.0</v>
      </c>
      <c r="G106" s="225" t="str">
        <f>IF(A106="","",VLOOKUP(A106,nonscore,4,FALSE))</f>
        <v>U13</v>
      </c>
      <c r="H106" s="225" t="str">
        <f>IF(A106="","",VLOOKUP(A106,nonscore,6,FALSE))</f>
        <v>W</v>
      </c>
      <c r="I106" s="225" t="str">
        <f>IF(E$88=".","",E$88)</f>
        <v/>
      </c>
      <c r="J106" s="225"/>
      <c r="K106" s="112"/>
      <c r="L106" s="62" t="s">
        <v>114</v>
      </c>
      <c r="M106" s="42" t="str">
        <f>IF(K106="","",VLOOKUP(K106,nonscore,2,FALSE))</f>
        <v/>
      </c>
      <c r="N106" s="42" t="str">
        <f>IF(K106="","",VLOOKUP(K106,nonscore,3,FALSE))</f>
        <v/>
      </c>
      <c r="O106" s="38"/>
    </row>
    <row r="107" spans="1:42">
      <c r="A107" s="112" t="s">
        <v>442</v>
      </c>
      <c r="B107" s="62" t="s">
        <v>115</v>
      </c>
      <c r="C107" s="42" t="str">
        <f>IF(A107="","",VLOOKUP(A107,nonscore,2,FALSE))</f>
        <v>Nikkita Crabb</v>
      </c>
      <c r="D107" s="42" t="str">
        <f>IF(A107="","",VLOOKUP(A107,nonscore,3,FALSE))</f>
        <v>Highgate</v>
      </c>
      <c r="E107" s="93">
        <v>16.27</v>
      </c>
      <c r="F107" s="225">
        <f>IF(RIGHT(A$88,1)="H",A$88&amp;G107&amp;H107,A$88)</f>
        <v>800.0</v>
      </c>
      <c r="G107" s="225" t="str">
        <f>IF(A107="","",VLOOKUP(A107,nonscore,4,FALSE))</f>
        <v>U13</v>
      </c>
      <c r="H107" s="225" t="str">
        <f>IF(A107="","",VLOOKUP(A107,nonscore,6,FALSE))</f>
        <v>W</v>
      </c>
      <c r="I107" s="225" t="str">
        <f>IF(E$88=".","",E$88)</f>
        <v/>
      </c>
      <c r="J107" s="225"/>
      <c r="K107" s="112"/>
      <c r="L107" s="62" t="s">
        <v>115</v>
      </c>
      <c r="M107" s="42" t="str">
        <f>IF(K107="","",VLOOKUP(K107,nonscore,2,FALSE))</f>
        <v/>
      </c>
      <c r="N107" s="42" t="str">
        <f>IF(K107="","",VLOOKUP(K107,nonscore,3,FALSE))</f>
        <v/>
      </c>
      <c r="O107" s="38"/>
    </row>
    <row r="108" spans="1:42">
      <c r="A108" s="112" t="s">
        <v>419</v>
      </c>
      <c r="B108" s="62" t="s">
        <v>116</v>
      </c>
      <c r="C108" s="42" t="str">
        <f>IF(A108="","",VLOOKUP(A108,nonscore,2,FALSE))</f>
        <v>Juliet Lumineau</v>
      </c>
      <c r="D108" s="42" t="str">
        <f>IF(A108="","",VLOOKUP(A108,nonscore,3,FALSE))</f>
        <v>Highgate</v>
      </c>
      <c r="E108" s="93">
        <v>17.75</v>
      </c>
      <c r="F108" s="225">
        <f>IF(RIGHT(A$88,1)="H",A$88&amp;G108&amp;H108,A$88)</f>
        <v>800.0</v>
      </c>
      <c r="G108" s="225" t="str">
        <f>IF(A108="","",VLOOKUP(A108,nonscore,4,FALSE))</f>
        <v>U13</v>
      </c>
      <c r="H108" s="225" t="str">
        <f>IF(A108="","",VLOOKUP(A108,nonscore,6,FALSE))</f>
        <v>W</v>
      </c>
      <c r="I108" s="225" t="str">
        <f>IF(E$88=".","",E$88)</f>
        <v/>
      </c>
      <c r="J108" s="225"/>
      <c r="K108" s="112"/>
      <c r="L108" s="62" t="s">
        <v>116</v>
      </c>
      <c r="M108" s="42" t="str">
        <f>IF(K108="","",VLOOKUP(K108,nonscore,2,FALSE))</f>
        <v/>
      </c>
      <c r="N108" s="42" t="str">
        <f>IF(K108="","",VLOOKUP(K108,nonscore,3,FALSE))</f>
        <v/>
      </c>
      <c r="O108" s="38"/>
    </row>
    <row r="109" spans="1:42">
      <c r="A109" s="112" t="s">
        <v>443</v>
      </c>
      <c r="B109" s="62" t="s">
        <v>117</v>
      </c>
      <c r="C109" s="42" t="str">
        <f>IF(A109="","",VLOOKUP(A109,nonscore,2,FALSE))</f>
        <v>Lily Mitchell</v>
      </c>
      <c r="D109" s="42" t="str">
        <f>IF(A109="","",VLOOKUP(A109,nonscore,3,FALSE))</f>
        <v>Highgate</v>
      </c>
      <c r="E109" s="93">
        <v>17.76</v>
      </c>
      <c r="F109" s="225">
        <f>IF(RIGHT(A$88,1)="H",A$88&amp;G109&amp;H109,A$88)</f>
        <v>800.0</v>
      </c>
      <c r="G109" s="225" t="str">
        <f>IF(A109="","",VLOOKUP(A109,nonscore,4,FALSE))</f>
        <v>U13</v>
      </c>
      <c r="H109" s="225" t="str">
        <f>IF(A109="","",VLOOKUP(A109,nonscore,6,FALSE))</f>
        <v>W</v>
      </c>
      <c r="I109" s="225" t="str">
        <f>IF(E$88=".","",E$88)</f>
        <v/>
      </c>
      <c r="J109" s="225"/>
      <c r="K109" s="112"/>
      <c r="L109" s="62" t="s">
        <v>117</v>
      </c>
      <c r="M109" s="42" t="str">
        <f>IF(K109="","",VLOOKUP(K109,nonscore,2,FALSE))</f>
        <v/>
      </c>
      <c r="N109" s="42" t="str">
        <f>IF(K109="","",VLOOKUP(K109,nonscore,3,FALSE))</f>
        <v/>
      </c>
      <c r="O109" s="38"/>
    </row>
    <row r="110" spans="1:42">
      <c r="A110" s="112"/>
      <c r="B110" s="62" t="s">
        <v>118</v>
      </c>
      <c r="C110" s="42" t="str">
        <f>IF(A110="","",VLOOKUP(A110,nonscore,2,FALSE))</f>
        <v/>
      </c>
      <c r="D110" s="42" t="str">
        <f>IF(A110="","",VLOOKUP(A110,nonscore,3,FALSE))</f>
        <v/>
      </c>
      <c r="E110" s="93"/>
      <c r="F110" s="225">
        <f>IF(RIGHT(A$88,1)="H",A$88&amp;G110&amp;H110,A$88)</f>
        <v>800.0</v>
      </c>
      <c r="G110" s="225" t="str">
        <f>IF(A110="","",VLOOKUP(A110,nonscore,4,FALSE))</f>
        <v/>
      </c>
      <c r="H110" s="225" t="str">
        <f>IF(A110="","",VLOOKUP(A110,nonscore,6,FALSE))</f>
        <v/>
      </c>
      <c r="I110" s="225" t="str">
        <f>IF(E$88=".","",E$88)</f>
        <v/>
      </c>
      <c r="J110" s="225"/>
      <c r="K110" s="112"/>
      <c r="L110" s="62" t="s">
        <v>118</v>
      </c>
      <c r="M110" s="42" t="str">
        <f>IF(K110="","",VLOOKUP(K110,nonscore,2,FALSE))</f>
        <v/>
      </c>
      <c r="N110" s="42" t="str">
        <f>IF(K110="","",VLOOKUP(K110,nonscore,3,FALSE))</f>
        <v/>
      </c>
      <c r="O110" s="38"/>
    </row>
    <row r="111" spans="1:42">
      <c r="A111" s="112"/>
      <c r="B111" s="62" t="s">
        <v>393</v>
      </c>
      <c r="C111" s="42" t="str">
        <f>IF(A111="","",VLOOKUP(A111,nonscore,2,FALSE))</f>
        <v/>
      </c>
      <c r="D111" s="42" t="str">
        <f>IF(A111="","",VLOOKUP(A111,nonscore,3,FALSE))</f>
        <v/>
      </c>
      <c r="E111" s="93"/>
      <c r="F111" s="225">
        <f>IF(RIGHT(A$88,1)="H",A$88&amp;G111&amp;H111,A$88)</f>
        <v>800.0</v>
      </c>
      <c r="G111" s="225" t="str">
        <f>IF(A111="","",VLOOKUP(A111,nonscore,4,FALSE))</f>
        <v/>
      </c>
      <c r="H111" s="225" t="str">
        <f>IF(A111="","",VLOOKUP(A111,nonscore,6,FALSE))</f>
        <v/>
      </c>
      <c r="I111" s="225" t="str">
        <f>IF(E$88=".","",E$88)</f>
        <v/>
      </c>
      <c r="J111" s="225"/>
      <c r="K111" s="112"/>
      <c r="L111" s="62" t="s">
        <v>393</v>
      </c>
      <c r="M111" s="42" t="str">
        <f>IF(K111="","",VLOOKUP(K111,nonscore,2,FALSE))</f>
        <v/>
      </c>
      <c r="N111" s="42" t="str">
        <f>IF(K111="","",VLOOKUP(K111,nonscore,3,FALSE))</f>
        <v/>
      </c>
      <c r="O111" s="38"/>
    </row>
    <row r="112" spans="1:42">
      <c r="A112" s="112"/>
      <c r="B112" s="62" t="s">
        <v>394</v>
      </c>
      <c r="C112" s="42" t="str">
        <f>IF(A112="","",VLOOKUP(A112,nonscore,2,FALSE))</f>
        <v/>
      </c>
      <c r="D112" s="42" t="str">
        <f>IF(A112="","",VLOOKUP(A112,nonscore,3,FALSE))</f>
        <v/>
      </c>
      <c r="E112" s="93"/>
      <c r="F112" s="225">
        <f>IF(RIGHT(A$88,1)="H",A$88&amp;G112&amp;H112,A$88)</f>
        <v>800.0</v>
      </c>
      <c r="G112" s="225" t="str">
        <f>IF(A112="","",VLOOKUP(A112,nonscore,4,FALSE))</f>
        <v/>
      </c>
      <c r="H112" s="225" t="str">
        <f>IF(A112="","",VLOOKUP(A112,nonscore,6,FALSE))</f>
        <v/>
      </c>
      <c r="I112" s="225" t="str">
        <f>IF(E$88=".","",E$88)</f>
        <v/>
      </c>
      <c r="J112" s="225"/>
      <c r="K112" s="112"/>
      <c r="L112" s="62" t="s">
        <v>394</v>
      </c>
      <c r="M112" s="42" t="str">
        <f>IF(K112="","",VLOOKUP(K112,nonscore,2,FALSE))</f>
        <v/>
      </c>
      <c r="N112" s="42" t="str">
        <f>IF(K112="","",VLOOKUP(K112,nonscore,3,FALSE))</f>
        <v/>
      </c>
      <c r="O112" s="38"/>
    </row>
    <row r="113" spans="1:42">
      <c r="A113" s="112"/>
      <c r="B113" s="62" t="s">
        <v>395</v>
      </c>
      <c r="C113" s="42" t="str">
        <f>IF(A113="","",VLOOKUP(A113,nonscore,2,FALSE))</f>
        <v/>
      </c>
      <c r="D113" s="42" t="str">
        <f>IF(A113="","",VLOOKUP(A113,nonscore,3,FALSE))</f>
        <v/>
      </c>
      <c r="E113" s="93"/>
      <c r="F113" s="225">
        <f>IF(RIGHT(A$88,1)="H",A$88&amp;G113&amp;H113,A$88)</f>
        <v>800.0</v>
      </c>
      <c r="G113" s="225" t="str">
        <f>IF(A113="","",VLOOKUP(A113,nonscore,4,FALSE))</f>
        <v/>
      </c>
      <c r="H113" s="225" t="str">
        <f>IF(A113="","",VLOOKUP(A113,nonscore,6,FALSE))</f>
        <v/>
      </c>
      <c r="I113" s="225" t="str">
        <f>IF(E$88=".","",E$88)</f>
        <v/>
      </c>
      <c r="J113" s="225"/>
      <c r="K113" s="112"/>
      <c r="L113" s="62" t="s">
        <v>395</v>
      </c>
      <c r="M113" s="42" t="str">
        <f>IF(K113="","",VLOOKUP(K113,nonscore,2,FALSE))</f>
        <v/>
      </c>
      <c r="N113" s="42" t="str">
        <f>IF(K113="","",VLOOKUP(K113,nonscore,3,FALSE))</f>
        <v/>
      </c>
      <c r="O113" s="38"/>
    </row>
    <row r="114" spans="1:42">
      <c r="A114" s="112"/>
      <c r="B114" s="62" t="s">
        <v>396</v>
      </c>
      <c r="C114" s="42" t="str">
        <f>IF(A114="","",VLOOKUP(A114,nonscore,2,FALSE))</f>
        <v/>
      </c>
      <c r="D114" s="42" t="str">
        <f>IF(A114="","",VLOOKUP(A114,nonscore,3,FALSE))</f>
        <v/>
      </c>
      <c r="E114" s="93"/>
      <c r="F114" s="225">
        <f>IF(RIGHT(A$88,1)="H",A$88&amp;G114&amp;H114,A$88)</f>
        <v>800.0</v>
      </c>
      <c r="G114" s="225" t="str">
        <f>IF(A114="","",VLOOKUP(A114,nonscore,4,FALSE))</f>
        <v/>
      </c>
      <c r="H114" s="225" t="str">
        <f>IF(A114="","",VLOOKUP(A114,nonscore,6,FALSE))</f>
        <v/>
      </c>
      <c r="I114" s="225" t="str">
        <f>IF(E$88=".","",E$88)</f>
        <v/>
      </c>
      <c r="J114" s="225"/>
      <c r="K114" s="112"/>
      <c r="L114" s="62" t="s">
        <v>396</v>
      </c>
      <c r="M114" s="42" t="str">
        <f>IF(K114="","",VLOOKUP(K114,nonscore,2,FALSE))</f>
        <v/>
      </c>
      <c r="N114" s="42" t="str">
        <f>IF(K114="","",VLOOKUP(K114,nonscore,3,FALSE))</f>
        <v/>
      </c>
      <c r="O114" s="38"/>
    </row>
    <row r="116" spans="1:42">
      <c r="A116" s="227">
        <v>100.0</v>
      </c>
      <c r="B116" s="61"/>
      <c r="C116" s="33" t="s">
        <v>444</v>
      </c>
      <c r="D116" s="28" t="s">
        <v>125</v>
      </c>
      <c r="E116" s="91">
        <v>0.8</v>
      </c>
      <c r="K116" s="227" t="s">
        <v>160</v>
      </c>
      <c r="L116" s="61"/>
      <c r="M116" s="33"/>
      <c r="N116" s="28"/>
    </row>
    <row r="117" spans="1:42">
      <c r="A117" s="112" t="s">
        <v>445</v>
      </c>
      <c r="B117" s="62">
        <v>1.0</v>
      </c>
      <c r="C117" s="42" t="str">
        <f>IF(A117="","",VLOOKUP(A117,nonscore,2,FALSE))</f>
        <v>Azaria Nwankwo</v>
      </c>
      <c r="D117" s="42" t="str">
        <f>IF(A117="","",VLOOKUP(A117,nonscore,3,FALSE))</f>
        <v>Shaftesbury</v>
      </c>
      <c r="E117" s="93">
        <v>15.42</v>
      </c>
      <c r="F117" s="225">
        <f>IF(RIGHT(A$88,1)="H",A$88&amp;G117&amp;H117,A$88)</f>
        <v>800.0</v>
      </c>
      <c r="G117" s="225" t="str">
        <f>IF(A117="","",VLOOKUP(A117,nonscore,4,FALSE))</f>
        <v>U17 </v>
      </c>
      <c r="H117" s="225" t="str">
        <f>IF(A117="","",VLOOKUP(A117,nonscore,6,FALSE))</f>
        <v>W</v>
      </c>
      <c r="I117" s="225" t="str">
        <f>IF(E$88=".","",E$88)</f>
        <v/>
      </c>
      <c r="J117" s="225"/>
      <c r="K117" s="112"/>
      <c r="L117" s="62">
        <v>1.0</v>
      </c>
      <c r="M117" s="42" t="str">
        <f>IF(K117="","",VLOOKUP(K117,nonscore,2,FALSE))</f>
        <v/>
      </c>
      <c r="N117" s="42" t="str">
        <f>IF(K117="","",VLOOKUP(K117,nonscore,3,FALSE))</f>
        <v/>
      </c>
      <c r="O117" s="38"/>
    </row>
    <row r="118" spans="1:42">
      <c r="A118" s="112" t="s">
        <v>446</v>
      </c>
      <c r="B118" s="62">
        <v>2.0</v>
      </c>
      <c r="C118" s="42" t="str">
        <f>IF(A118="","",VLOOKUP(A118,nonscore,2,FALSE))</f>
        <v>Agoya Gakmar</v>
      </c>
      <c r="D118" s="42" t="str">
        <f>IF(A118="","",VLOOKUP(A118,nonscore,3,FALSE))</f>
        <v>Highgate</v>
      </c>
      <c r="E118" s="93">
        <v>15.59</v>
      </c>
      <c r="F118" s="225">
        <f>IF(RIGHT(A$88,1)="H",A$88&amp;G118&amp;H118,A$88)</f>
        <v>800.0</v>
      </c>
      <c r="G118" s="225" t="str">
        <f>IF(A118="","",VLOOKUP(A118,nonscore,4,FALSE))</f>
        <v>U11</v>
      </c>
      <c r="H118" s="225" t="str">
        <f>IF(A118="","",VLOOKUP(A118,nonscore,6,FALSE))</f>
        <v>W</v>
      </c>
      <c r="I118" s="225" t="str">
        <f>IF(E$88=".","",E$88)</f>
        <v/>
      </c>
      <c r="J118" s="225"/>
      <c r="K118" s="112"/>
      <c r="L118" s="62">
        <v>2.0</v>
      </c>
      <c r="M118" s="42" t="str">
        <f>IF(K118="","",VLOOKUP(K118,nonscore,2,FALSE))</f>
        <v/>
      </c>
      <c r="N118" s="42" t="str">
        <f>IF(K118="","",VLOOKUP(K118,nonscore,3,FALSE))</f>
        <v/>
      </c>
      <c r="O118" s="38"/>
    </row>
    <row r="119" spans="1:42">
      <c r="A119" s="112" t="s">
        <v>447</v>
      </c>
      <c r="B119" s="62">
        <v>3.0</v>
      </c>
      <c r="C119" s="42" t="str">
        <f>IF(A119="","",VLOOKUP(A119,nonscore,2,FALSE))</f>
        <v>Amit Gimsbourg</v>
      </c>
      <c r="D119" s="42" t="str">
        <f>IF(A119="","",VLOOKUP(A119,nonscore,3,FALSE))</f>
        <v>Shaftesbury</v>
      </c>
      <c r="E119" s="93">
        <v>16.39</v>
      </c>
      <c r="F119" s="225">
        <f>IF(RIGHT(A$88,1)="H",A$88&amp;G119&amp;H119,A$88)</f>
        <v>800.0</v>
      </c>
      <c r="G119" s="225" t="str">
        <f>IF(A119="","",VLOOKUP(A119,nonscore,4,FALSE))</f>
        <v>U11</v>
      </c>
      <c r="H119" s="225" t="str">
        <f>IF(A119="","",VLOOKUP(A119,nonscore,6,FALSE))</f>
        <v>W</v>
      </c>
      <c r="I119" s="225" t="str">
        <f>IF(E$88=".","",E$88)</f>
        <v/>
      </c>
      <c r="J119" s="225"/>
      <c r="K119" s="112"/>
      <c r="L119" s="62">
        <v>3.0</v>
      </c>
      <c r="M119" s="42" t="str">
        <f>IF(K119="","",VLOOKUP(K119,nonscore,2,FALSE))</f>
        <v/>
      </c>
      <c r="N119" s="42" t="str">
        <f>IF(K119="","",VLOOKUP(K119,nonscore,3,FALSE))</f>
        <v/>
      </c>
      <c r="O119" s="38"/>
    </row>
    <row r="120" spans="1:42">
      <c r="A120" s="112" t="s">
        <v>406</v>
      </c>
      <c r="B120" s="62" t="s">
        <v>114</v>
      </c>
      <c r="C120" s="42" t="str">
        <f>IF(A120="","",VLOOKUP(A120,nonscore,2,FALSE))</f>
        <v>Kate Baily</v>
      </c>
      <c r="D120" s="42" t="str">
        <f>IF(A120="","",VLOOKUP(A120,nonscore,3,FALSE))</f>
        <v>Highgate</v>
      </c>
      <c r="E120" s="93">
        <v>17.24</v>
      </c>
      <c r="F120" s="225">
        <f>IF(RIGHT(A$88,1)="H",A$88&amp;G120&amp;H120,A$88)</f>
        <v>800.0</v>
      </c>
      <c r="G120" s="225" t="str">
        <f>IF(A120="","",VLOOKUP(A120,nonscore,4,FALSE))</f>
        <v>U11</v>
      </c>
      <c r="H120" s="225" t="str">
        <f>IF(A120="","",VLOOKUP(A120,nonscore,6,FALSE))</f>
        <v>W</v>
      </c>
      <c r="I120" s="225" t="str">
        <f>IF(E$88=".","",E$88)</f>
        <v/>
      </c>
      <c r="J120" s="225"/>
      <c r="K120" s="112"/>
      <c r="L120" s="62" t="s">
        <v>114</v>
      </c>
      <c r="M120" s="42" t="str">
        <f>IF(K120="","",VLOOKUP(K120,nonscore,2,FALSE))</f>
        <v/>
      </c>
      <c r="N120" s="42" t="str">
        <f>IF(K120="","",VLOOKUP(K120,nonscore,3,FALSE))</f>
        <v/>
      </c>
      <c r="O120" s="38"/>
    </row>
    <row r="121" spans="1:42">
      <c r="A121" s="112" t="s">
        <v>410</v>
      </c>
      <c r="B121" s="62" t="s">
        <v>115</v>
      </c>
      <c r="C121" s="42" t="str">
        <f>IF(A121="","",VLOOKUP(A121,nonscore,2,FALSE))</f>
        <v>Tamsin Pietrse</v>
      </c>
      <c r="D121" s="42" t="str">
        <f>IF(A121="","",VLOOKUP(A121,nonscore,3,FALSE))</f>
        <v>Barnet</v>
      </c>
      <c r="E121" s="93">
        <v>17.29</v>
      </c>
      <c r="F121" s="225">
        <f>IF(RIGHT(A$88,1)="H",A$88&amp;G121&amp;H121,A$88)</f>
        <v>800.0</v>
      </c>
      <c r="G121" s="225" t="str">
        <f>IF(A121="","",VLOOKUP(A121,nonscore,4,FALSE))</f>
        <v>U11</v>
      </c>
      <c r="H121" s="225" t="str">
        <f>IF(A121="","",VLOOKUP(A121,nonscore,6,FALSE))</f>
        <v>W</v>
      </c>
      <c r="I121" s="225" t="str">
        <f>IF(E$88=".","",E$88)</f>
        <v/>
      </c>
      <c r="J121" s="225"/>
      <c r="K121" s="112"/>
      <c r="L121" s="62" t="s">
        <v>115</v>
      </c>
      <c r="M121" s="42" t="str">
        <f>IF(K121="","",VLOOKUP(K121,nonscore,2,FALSE))</f>
        <v/>
      </c>
      <c r="N121" s="42" t="str">
        <f>IF(K121="","",VLOOKUP(K121,nonscore,3,FALSE))</f>
        <v/>
      </c>
      <c r="O121" s="38"/>
    </row>
    <row r="122" spans="1:42">
      <c r="A122" s="112"/>
      <c r="B122" s="62" t="s">
        <v>116</v>
      </c>
      <c r="C122" s="42" t="str">
        <f>IF(A122="","",VLOOKUP(A122,nonscore,2,FALSE))</f>
        <v/>
      </c>
      <c r="D122" s="42" t="str">
        <f>IF(A122="","",VLOOKUP(A122,nonscore,3,FALSE))</f>
        <v/>
      </c>
      <c r="E122" s="93"/>
      <c r="F122" s="225">
        <f>IF(RIGHT(A$88,1)="H",A$88&amp;G122&amp;H122,A$88)</f>
        <v>800.0</v>
      </c>
      <c r="G122" s="225" t="str">
        <f>IF(A122="","",VLOOKUP(A122,nonscore,4,FALSE))</f>
        <v/>
      </c>
      <c r="H122" s="225" t="str">
        <f>IF(A122="","",VLOOKUP(A122,nonscore,6,FALSE))</f>
        <v/>
      </c>
      <c r="I122" s="225" t="str">
        <f>IF(E$88=".","",E$88)</f>
        <v/>
      </c>
      <c r="J122" s="225"/>
      <c r="K122" s="112"/>
      <c r="L122" s="62" t="s">
        <v>116</v>
      </c>
      <c r="M122" s="42" t="str">
        <f>IF(K122="","",VLOOKUP(K122,nonscore,2,FALSE))</f>
        <v/>
      </c>
      <c r="N122" s="42" t="str">
        <f>IF(K122="","",VLOOKUP(K122,nonscore,3,FALSE))</f>
        <v/>
      </c>
      <c r="O122" s="38"/>
    </row>
    <row r="123" spans="1:42">
      <c r="A123" s="112"/>
      <c r="B123" s="62" t="s">
        <v>117</v>
      </c>
      <c r="C123" s="42" t="str">
        <f>IF(A123="","",VLOOKUP(A123,nonscore,2,FALSE))</f>
        <v/>
      </c>
      <c r="D123" s="42" t="str">
        <f>IF(A123="","",VLOOKUP(A123,nonscore,3,FALSE))</f>
        <v/>
      </c>
      <c r="E123" s="93"/>
      <c r="F123" s="225">
        <f>IF(RIGHT(A$88,1)="H",A$88&amp;G123&amp;H123,A$88)</f>
        <v>800.0</v>
      </c>
      <c r="G123" s="225" t="str">
        <f>IF(A123="","",VLOOKUP(A123,nonscore,4,FALSE))</f>
        <v/>
      </c>
      <c r="H123" s="225" t="str">
        <f>IF(A123="","",VLOOKUP(A123,nonscore,6,FALSE))</f>
        <v/>
      </c>
      <c r="I123" s="225" t="str">
        <f>IF(E$88=".","",E$88)</f>
        <v/>
      </c>
      <c r="J123" s="225"/>
      <c r="K123" s="112"/>
      <c r="L123" s="62" t="s">
        <v>117</v>
      </c>
      <c r="M123" s="42" t="str">
        <f>IF(K123="","",VLOOKUP(K123,nonscore,2,FALSE))</f>
        <v/>
      </c>
      <c r="N123" s="42" t="str">
        <f>IF(K123="","",VLOOKUP(K123,nonscore,3,FALSE))</f>
        <v/>
      </c>
      <c r="O123" s="38"/>
    </row>
    <row r="124" spans="1:42">
      <c r="A124" s="112"/>
      <c r="B124" s="62" t="s">
        <v>118</v>
      </c>
      <c r="C124" s="42" t="str">
        <f>IF(A124="","",VLOOKUP(A124,nonscore,2,FALSE))</f>
        <v/>
      </c>
      <c r="D124" s="42" t="str">
        <f>IF(A124="","",VLOOKUP(A124,nonscore,3,FALSE))</f>
        <v/>
      </c>
      <c r="E124" s="93"/>
      <c r="F124" s="225">
        <f>IF(RIGHT(A$88,1)="H",A$88&amp;G124&amp;H124,A$88)</f>
        <v>800.0</v>
      </c>
      <c r="G124" s="225" t="str">
        <f>IF(A124="","",VLOOKUP(A124,nonscore,4,FALSE))</f>
        <v/>
      </c>
      <c r="H124" s="225" t="str">
        <f>IF(A124="","",VLOOKUP(A124,nonscore,6,FALSE))</f>
        <v/>
      </c>
      <c r="I124" s="225" t="str">
        <f>IF(E$88=".","",E$88)</f>
        <v/>
      </c>
      <c r="J124" s="225"/>
      <c r="K124" s="112"/>
      <c r="L124" s="62" t="s">
        <v>118</v>
      </c>
      <c r="M124" s="42" t="str">
        <f>IF(K124="","",VLOOKUP(K124,nonscore,2,FALSE))</f>
        <v/>
      </c>
      <c r="N124" s="42" t="str">
        <f>IF(K124="","",VLOOKUP(K124,nonscore,3,FALSE))</f>
        <v/>
      </c>
      <c r="O124" s="38"/>
    </row>
    <row r="125" spans="1:42">
      <c r="A125" s="112"/>
      <c r="B125" s="62" t="s">
        <v>393</v>
      </c>
      <c r="C125" s="42" t="str">
        <f>IF(A125="","",VLOOKUP(A125,nonscore,2,FALSE))</f>
        <v/>
      </c>
      <c r="D125" s="42" t="str">
        <f>IF(A125="","",VLOOKUP(A125,nonscore,3,FALSE))</f>
        <v/>
      </c>
      <c r="E125" s="93"/>
      <c r="F125" s="225">
        <f>IF(RIGHT(A$88,1)="H",A$88&amp;G125&amp;H125,A$88)</f>
        <v>800.0</v>
      </c>
      <c r="G125" s="225" t="str">
        <f>IF(A125="","",VLOOKUP(A125,nonscore,4,FALSE))</f>
        <v/>
      </c>
      <c r="H125" s="225" t="str">
        <f>IF(A125="","",VLOOKUP(A125,nonscore,6,FALSE))</f>
        <v/>
      </c>
      <c r="I125" s="225" t="str">
        <f>IF(E$88=".","",E$88)</f>
        <v/>
      </c>
      <c r="J125" s="225"/>
      <c r="K125" s="112"/>
      <c r="L125" s="62" t="s">
        <v>393</v>
      </c>
      <c r="M125" s="42" t="str">
        <f>IF(K125="","",VLOOKUP(K125,nonscore,2,FALSE))</f>
        <v/>
      </c>
      <c r="N125" s="42" t="str">
        <f>IF(K125="","",VLOOKUP(K125,nonscore,3,FALSE))</f>
        <v/>
      </c>
      <c r="O125" s="38"/>
    </row>
    <row r="126" spans="1:42">
      <c r="A126" s="112"/>
      <c r="B126" s="62" t="s">
        <v>394</v>
      </c>
      <c r="C126" s="42" t="str">
        <f>IF(A126="","",VLOOKUP(A126,nonscore,2,FALSE))</f>
        <v/>
      </c>
      <c r="D126" s="42" t="str">
        <f>IF(A126="","",VLOOKUP(A126,nonscore,3,FALSE))</f>
        <v/>
      </c>
      <c r="E126" s="93"/>
      <c r="F126" s="225">
        <f>IF(RIGHT(A$88,1)="H",A$88&amp;G126&amp;H126,A$88)</f>
        <v>800.0</v>
      </c>
      <c r="G126" s="225" t="str">
        <f>IF(A126="","",VLOOKUP(A126,nonscore,4,FALSE))</f>
        <v/>
      </c>
      <c r="H126" s="225" t="str">
        <f>IF(A126="","",VLOOKUP(A126,nonscore,6,FALSE))</f>
        <v/>
      </c>
      <c r="I126" s="225" t="str">
        <f>IF(E$88=".","",E$88)</f>
        <v/>
      </c>
      <c r="J126" s="225"/>
      <c r="K126" s="112"/>
      <c r="L126" s="62" t="s">
        <v>394</v>
      </c>
      <c r="M126" s="42" t="str">
        <f>IF(K126="","",VLOOKUP(K126,nonscore,2,FALSE))</f>
        <v/>
      </c>
      <c r="N126" s="42" t="str">
        <f>IF(K126="","",VLOOKUP(K126,nonscore,3,FALSE))</f>
        <v/>
      </c>
      <c r="O126" s="38"/>
    </row>
    <row r="127" spans="1:42">
      <c r="A127" s="112"/>
      <c r="B127" s="62" t="s">
        <v>395</v>
      </c>
      <c r="C127" s="42" t="str">
        <f>IF(A127="","",VLOOKUP(A127,nonscore,2,FALSE))</f>
        <v/>
      </c>
      <c r="D127" s="42" t="str">
        <f>IF(A127="","",VLOOKUP(A127,nonscore,3,FALSE))</f>
        <v/>
      </c>
      <c r="E127" s="93"/>
      <c r="F127" s="225">
        <f>IF(RIGHT(A$88,1)="H",A$88&amp;G127&amp;H127,A$88)</f>
        <v>800.0</v>
      </c>
      <c r="G127" s="225" t="str">
        <f>IF(A127="","",VLOOKUP(A127,nonscore,4,FALSE))</f>
        <v/>
      </c>
      <c r="H127" s="225" t="str">
        <f>IF(A127="","",VLOOKUP(A127,nonscore,6,FALSE))</f>
        <v/>
      </c>
      <c r="I127" s="225" t="str">
        <f>IF(E$88=".","",E$88)</f>
        <v/>
      </c>
      <c r="J127" s="225"/>
      <c r="K127" s="112"/>
      <c r="L127" s="62" t="s">
        <v>395</v>
      </c>
      <c r="M127" s="42" t="str">
        <f>IF(K127="","",VLOOKUP(K127,nonscore,2,FALSE))</f>
        <v/>
      </c>
      <c r="N127" s="42" t="str">
        <f>IF(K127="","",VLOOKUP(K127,nonscore,3,FALSE))</f>
        <v/>
      </c>
      <c r="O127" s="38"/>
    </row>
    <row r="128" spans="1:42">
      <c r="A128" s="112"/>
      <c r="B128" s="62" t="s">
        <v>396</v>
      </c>
      <c r="C128" s="42" t="str">
        <f>IF(A128="","",VLOOKUP(A128,nonscore,2,FALSE))</f>
        <v/>
      </c>
      <c r="D128" s="42" t="str">
        <f>IF(A128="","",VLOOKUP(A128,nonscore,3,FALSE))</f>
        <v/>
      </c>
      <c r="E128" s="93"/>
      <c r="F128" s="225">
        <f>IF(RIGHT(A$88,1)="H",A$88&amp;G128&amp;H128,A$88)</f>
        <v>800.0</v>
      </c>
      <c r="G128" s="225" t="str">
        <f>IF(A128="","",VLOOKUP(A128,nonscore,4,FALSE))</f>
        <v/>
      </c>
      <c r="H128" s="225" t="str">
        <f>IF(A128="","",VLOOKUP(A128,nonscore,6,FALSE))</f>
        <v/>
      </c>
      <c r="I128" s="225" t="str">
        <f>IF(E$88=".","",E$88)</f>
        <v/>
      </c>
      <c r="J128" s="225"/>
      <c r="K128" s="112"/>
      <c r="L128" s="62" t="s">
        <v>396</v>
      </c>
      <c r="M128" s="42" t="str">
        <f>IF(K128="","",VLOOKUP(K128,nonscore,2,FALSE))</f>
        <v/>
      </c>
      <c r="N128" s="42" t="str">
        <f>IF(K128="","",VLOOKUP(K128,nonscore,3,FALSE))</f>
        <v/>
      </c>
      <c r="O128" s="38"/>
    </row>
    <row r="130" spans="1:42">
      <c r="A130" s="227">
        <v>100.0</v>
      </c>
      <c r="B130" s="61"/>
      <c r="C130" s="33" t="s">
        <v>444</v>
      </c>
      <c r="D130" s="28" t="s">
        <v>125</v>
      </c>
      <c r="E130" s="91">
        <v>-0.3</v>
      </c>
      <c r="K130" s="227" t="s">
        <v>160</v>
      </c>
      <c r="L130" s="61"/>
      <c r="M130" s="33"/>
      <c r="N130" s="28"/>
    </row>
    <row r="131" spans="1:42">
      <c r="A131" s="112" t="s">
        <v>448</v>
      </c>
      <c r="B131" s="62">
        <v>1.0</v>
      </c>
      <c r="C131" s="42" t="str">
        <f>IF(A131="","",VLOOKUP(A131,nonscore,2,FALSE))</f>
        <v>Jody Walker-Payne</v>
      </c>
      <c r="D131" s="42" t="str">
        <f>IF(A131="","",VLOOKUP(A131,nonscore,3,FALSE))</f>
        <v>Shaftesbury</v>
      </c>
      <c r="E131" s="93">
        <v>13.26</v>
      </c>
      <c r="F131" s="225">
        <f>IF(RIGHT(A$88,1)="H",A$88&amp;G131&amp;H131,A$88)</f>
        <v>800.0</v>
      </c>
      <c r="G131" s="225" t="str">
        <f>IF(A131="","",VLOOKUP(A131,nonscore,4,FALSE))</f>
        <v>U15 </v>
      </c>
      <c r="H131" s="225" t="str">
        <f>IF(A131="","",VLOOKUP(A131,nonscore,6,FALSE))</f>
        <v>W</v>
      </c>
      <c r="I131" s="225" t="str">
        <f>IF(E$88=".","",E$88)</f>
        <v/>
      </c>
      <c r="J131" s="225"/>
      <c r="K131" s="112"/>
      <c r="L131" s="62">
        <v>1.0</v>
      </c>
      <c r="M131" s="42" t="str">
        <f>IF(K131="","",VLOOKUP(K131,nonscore,2,FALSE))</f>
        <v/>
      </c>
      <c r="N131" s="42" t="str">
        <f>IF(K131="","",VLOOKUP(K131,nonscore,3,FALSE))</f>
        <v/>
      </c>
      <c r="O131" s="38"/>
    </row>
    <row r="132" spans="1:42">
      <c r="A132" s="112" t="s">
        <v>449</v>
      </c>
      <c r="B132" s="62">
        <v>2.0</v>
      </c>
      <c r="C132" s="42" t="str">
        <f>IF(A132="","",VLOOKUP(A132,nonscore,2,FALSE))</f>
        <v>Manuella Alvarez</v>
      </c>
      <c r="D132" s="42" t="str">
        <f>IF(A132="","",VLOOKUP(A132,nonscore,3,FALSE))</f>
        <v>Shaftesbury</v>
      </c>
      <c r="E132" s="93">
        <v>14.52</v>
      </c>
      <c r="F132" s="225">
        <f>IF(RIGHT(A$88,1)="H",A$88&amp;G132&amp;H132,A$88)</f>
        <v>800.0</v>
      </c>
      <c r="G132" s="225" t="str">
        <f>IF(A132="","",VLOOKUP(A132,nonscore,4,FALSE))</f>
        <v>U15</v>
      </c>
      <c r="H132" s="225" t="str">
        <f>IF(A132="","",VLOOKUP(A132,nonscore,6,FALSE))</f>
        <v>W</v>
      </c>
      <c r="I132" s="225" t="str">
        <f>IF(E$88=".","",E$88)</f>
        <v/>
      </c>
      <c r="J132" s="225"/>
      <c r="K132" s="112"/>
      <c r="L132" s="62">
        <v>2.0</v>
      </c>
      <c r="M132" s="42" t="str">
        <f>IF(K132="","",VLOOKUP(K132,nonscore,2,FALSE))</f>
        <v/>
      </c>
      <c r="N132" s="42" t="str">
        <f>IF(K132="","",VLOOKUP(K132,nonscore,3,FALSE))</f>
        <v/>
      </c>
      <c r="O132" s="38"/>
    </row>
    <row r="133" spans="1:42">
      <c r="A133" s="112" t="s">
        <v>450</v>
      </c>
      <c r="B133" s="62">
        <v>3.0</v>
      </c>
      <c r="C133" s="42" t="str">
        <f>IF(A133="","",VLOOKUP(A133,nonscore,2,FALSE))</f>
        <v>Emily Renwick</v>
      </c>
      <c r="D133" s="42" t="str">
        <f>IF(A133="","",VLOOKUP(A133,nonscore,3,FALSE))</f>
        <v>Shaftesbury</v>
      </c>
      <c r="E133" s="93">
        <v>14.76</v>
      </c>
      <c r="F133" s="225">
        <f>IF(RIGHT(A$88,1)="H",A$88&amp;G133&amp;H133,A$88)</f>
        <v>800.0</v>
      </c>
      <c r="G133" s="225" t="str">
        <f>IF(A133="","",VLOOKUP(A133,nonscore,4,FALSE))</f>
        <v>U15</v>
      </c>
      <c r="H133" s="225" t="str">
        <f>IF(A133="","",VLOOKUP(A133,nonscore,6,FALSE))</f>
        <v>W</v>
      </c>
      <c r="I133" s="225" t="str">
        <f>IF(E$88=".","",E$88)</f>
        <v/>
      </c>
      <c r="J133" s="225"/>
      <c r="K133" s="112"/>
      <c r="L133" s="62">
        <v>3.0</v>
      </c>
      <c r="M133" s="42" t="str">
        <f>IF(K133="","",VLOOKUP(K133,nonscore,2,FALSE))</f>
        <v/>
      </c>
      <c r="N133" s="42" t="str">
        <f>IF(K133="","",VLOOKUP(K133,nonscore,3,FALSE))</f>
        <v/>
      </c>
      <c r="O133" s="38"/>
    </row>
    <row r="134" spans="1:42">
      <c r="A134" s="112"/>
      <c r="B134" s="62" t="s">
        <v>114</v>
      </c>
      <c r="C134" s="42" t="str">
        <f>IF(A134="","",VLOOKUP(A134,nonscore,2,FALSE))</f>
        <v/>
      </c>
      <c r="D134" s="42" t="str">
        <f>IF(A134="","",VLOOKUP(A134,nonscore,3,FALSE))</f>
        <v/>
      </c>
      <c r="E134" s="93"/>
      <c r="F134" s="225">
        <f>IF(RIGHT(A$88,1)="H",A$88&amp;G134&amp;H134,A$88)</f>
        <v>800.0</v>
      </c>
      <c r="G134" s="225" t="str">
        <f>IF(A134="","",VLOOKUP(A134,nonscore,4,FALSE))</f>
        <v/>
      </c>
      <c r="H134" s="225" t="str">
        <f>IF(A134="","",VLOOKUP(A134,nonscore,6,FALSE))</f>
        <v/>
      </c>
      <c r="I134" s="225" t="str">
        <f>IF(E$88=".","",E$88)</f>
        <v/>
      </c>
      <c r="J134" s="225"/>
      <c r="K134" s="112"/>
      <c r="L134" s="62" t="s">
        <v>114</v>
      </c>
      <c r="M134" s="42" t="str">
        <f>IF(K134="","",VLOOKUP(K134,nonscore,2,FALSE))</f>
        <v/>
      </c>
      <c r="N134" s="42" t="str">
        <f>IF(K134="","",VLOOKUP(K134,nonscore,3,FALSE))</f>
        <v/>
      </c>
      <c r="O134" s="38"/>
    </row>
    <row r="135" spans="1:42">
      <c r="A135" s="112"/>
      <c r="B135" s="62" t="s">
        <v>115</v>
      </c>
      <c r="C135" s="42" t="str">
        <f>IF(A135="","",VLOOKUP(A135,nonscore,2,FALSE))</f>
        <v/>
      </c>
      <c r="D135" s="42" t="str">
        <f>IF(A135="","",VLOOKUP(A135,nonscore,3,FALSE))</f>
        <v/>
      </c>
      <c r="E135" s="93"/>
      <c r="F135" s="225">
        <f>IF(RIGHT(A$88,1)="H",A$88&amp;G135&amp;H135,A$88)</f>
        <v>800.0</v>
      </c>
      <c r="G135" s="225" t="str">
        <f>IF(A135="","",VLOOKUP(A135,nonscore,4,FALSE))</f>
        <v/>
      </c>
      <c r="H135" s="225" t="str">
        <f>IF(A135="","",VLOOKUP(A135,nonscore,6,FALSE))</f>
        <v/>
      </c>
      <c r="I135" s="225" t="str">
        <f>IF(E$88=".","",E$88)</f>
        <v/>
      </c>
      <c r="J135" s="225"/>
      <c r="K135" s="112"/>
      <c r="L135" s="62" t="s">
        <v>115</v>
      </c>
      <c r="M135" s="42" t="str">
        <f>IF(K135="","",VLOOKUP(K135,nonscore,2,FALSE))</f>
        <v/>
      </c>
      <c r="N135" s="42" t="str">
        <f>IF(K135="","",VLOOKUP(K135,nonscore,3,FALSE))</f>
        <v/>
      </c>
      <c r="O135" s="38"/>
    </row>
    <row r="136" spans="1:42">
      <c r="A136" s="112"/>
      <c r="B136" s="62" t="s">
        <v>116</v>
      </c>
      <c r="C136" s="42" t="str">
        <f>IF(A136="","",VLOOKUP(A136,nonscore,2,FALSE))</f>
        <v/>
      </c>
      <c r="D136" s="42" t="str">
        <f>IF(A136="","",VLOOKUP(A136,nonscore,3,FALSE))</f>
        <v/>
      </c>
      <c r="E136" s="93"/>
      <c r="F136" s="225">
        <f>IF(RIGHT(A$88,1)="H",A$88&amp;G136&amp;H136,A$88)</f>
        <v>800.0</v>
      </c>
      <c r="G136" s="225" t="str">
        <f>IF(A136="","",VLOOKUP(A136,nonscore,4,FALSE))</f>
        <v/>
      </c>
      <c r="H136" s="225" t="str">
        <f>IF(A136="","",VLOOKUP(A136,nonscore,6,FALSE))</f>
        <v/>
      </c>
      <c r="I136" s="225" t="str">
        <f>IF(E$88=".","",E$88)</f>
        <v/>
      </c>
      <c r="J136" s="225"/>
      <c r="K136" s="112"/>
      <c r="L136" s="62" t="s">
        <v>116</v>
      </c>
      <c r="M136" s="42" t="str">
        <f>IF(K136="","",VLOOKUP(K136,nonscore,2,FALSE))</f>
        <v/>
      </c>
      <c r="N136" s="42" t="str">
        <f>IF(K136="","",VLOOKUP(K136,nonscore,3,FALSE))</f>
        <v/>
      </c>
      <c r="O136" s="38"/>
    </row>
    <row r="137" spans="1:42">
      <c r="A137" s="112"/>
      <c r="B137" s="62" t="s">
        <v>117</v>
      </c>
      <c r="C137" s="42" t="str">
        <f>IF(A137="","",VLOOKUP(A137,nonscore,2,FALSE))</f>
        <v/>
      </c>
      <c r="D137" s="42" t="str">
        <f>IF(A137="","",VLOOKUP(A137,nonscore,3,FALSE))</f>
        <v/>
      </c>
      <c r="E137" s="93"/>
      <c r="F137" s="225">
        <f>IF(RIGHT(A$88,1)="H",A$88&amp;G137&amp;H137,A$88)</f>
        <v>800.0</v>
      </c>
      <c r="G137" s="225" t="str">
        <f>IF(A137="","",VLOOKUP(A137,nonscore,4,FALSE))</f>
        <v/>
      </c>
      <c r="H137" s="225" t="str">
        <f>IF(A137="","",VLOOKUP(A137,nonscore,6,FALSE))</f>
        <v/>
      </c>
      <c r="I137" s="225" t="str">
        <f>IF(E$88=".","",E$88)</f>
        <v/>
      </c>
      <c r="J137" s="225"/>
      <c r="K137" s="112"/>
      <c r="L137" s="62" t="s">
        <v>117</v>
      </c>
      <c r="M137" s="42" t="str">
        <f>IF(K137="","",VLOOKUP(K137,nonscore,2,FALSE))</f>
        <v/>
      </c>
      <c r="N137" s="42" t="str">
        <f>IF(K137="","",VLOOKUP(K137,nonscore,3,FALSE))</f>
        <v/>
      </c>
      <c r="O137" s="38"/>
    </row>
    <row r="138" spans="1:42">
      <c r="A138" s="112"/>
      <c r="B138" s="62" t="s">
        <v>118</v>
      </c>
      <c r="C138" s="42" t="str">
        <f>IF(A138="","",VLOOKUP(A138,nonscore,2,FALSE))</f>
        <v/>
      </c>
      <c r="D138" s="42" t="str">
        <f>IF(A138="","",VLOOKUP(A138,nonscore,3,FALSE))</f>
        <v/>
      </c>
      <c r="E138" s="93"/>
      <c r="F138" s="225">
        <f>IF(RIGHT(A$88,1)="H",A$88&amp;G138&amp;H138,A$88)</f>
        <v>800.0</v>
      </c>
      <c r="G138" s="225" t="str">
        <f>IF(A138="","",VLOOKUP(A138,nonscore,4,FALSE))</f>
        <v/>
      </c>
      <c r="H138" s="225" t="str">
        <f>IF(A138="","",VLOOKUP(A138,nonscore,6,FALSE))</f>
        <v/>
      </c>
      <c r="I138" s="225" t="str">
        <f>IF(E$88=".","",E$88)</f>
        <v/>
      </c>
      <c r="J138" s="225"/>
      <c r="K138" s="112"/>
      <c r="L138" s="62" t="s">
        <v>118</v>
      </c>
      <c r="M138" s="42" t="str">
        <f>IF(K138="","",VLOOKUP(K138,nonscore,2,FALSE))</f>
        <v/>
      </c>
      <c r="N138" s="42" t="str">
        <f>IF(K138="","",VLOOKUP(K138,nonscore,3,FALSE))</f>
        <v/>
      </c>
      <c r="O138" s="38"/>
    </row>
    <row r="139" spans="1:42">
      <c r="A139" s="112"/>
      <c r="B139" s="62" t="s">
        <v>393</v>
      </c>
      <c r="C139" s="42" t="str">
        <f>IF(A139="","",VLOOKUP(A139,nonscore,2,FALSE))</f>
        <v/>
      </c>
      <c r="D139" s="42" t="str">
        <f>IF(A139="","",VLOOKUP(A139,nonscore,3,FALSE))</f>
        <v/>
      </c>
      <c r="E139" s="93"/>
      <c r="F139" s="225">
        <f>IF(RIGHT(A$88,1)="H",A$88&amp;G139&amp;H139,A$88)</f>
        <v>800.0</v>
      </c>
      <c r="G139" s="225" t="str">
        <f>IF(A139="","",VLOOKUP(A139,nonscore,4,FALSE))</f>
        <v/>
      </c>
      <c r="H139" s="225" t="str">
        <f>IF(A139="","",VLOOKUP(A139,nonscore,6,FALSE))</f>
        <v/>
      </c>
      <c r="I139" s="225" t="str">
        <f>IF(E$88=".","",E$88)</f>
        <v/>
      </c>
      <c r="J139" s="225"/>
      <c r="K139" s="112"/>
      <c r="L139" s="62" t="s">
        <v>393</v>
      </c>
      <c r="M139" s="42" t="str">
        <f>IF(K139="","",VLOOKUP(K139,nonscore,2,FALSE))</f>
        <v/>
      </c>
      <c r="N139" s="42" t="str">
        <f>IF(K139="","",VLOOKUP(K139,nonscore,3,FALSE))</f>
        <v/>
      </c>
      <c r="O139" s="38"/>
    </row>
    <row r="140" spans="1:42">
      <c r="A140" s="112"/>
      <c r="B140" s="62" t="s">
        <v>394</v>
      </c>
      <c r="C140" s="42" t="str">
        <f>IF(A140="","",VLOOKUP(A140,nonscore,2,FALSE))</f>
        <v/>
      </c>
      <c r="D140" s="42" t="str">
        <f>IF(A140="","",VLOOKUP(A140,nonscore,3,FALSE))</f>
        <v/>
      </c>
      <c r="E140" s="93"/>
      <c r="F140" s="225">
        <f>IF(RIGHT(A$88,1)="H",A$88&amp;G140&amp;H140,A$88)</f>
        <v>800.0</v>
      </c>
      <c r="G140" s="225" t="str">
        <f>IF(A140="","",VLOOKUP(A140,nonscore,4,FALSE))</f>
        <v/>
      </c>
      <c r="H140" s="225" t="str">
        <f>IF(A140="","",VLOOKUP(A140,nonscore,6,FALSE))</f>
        <v/>
      </c>
      <c r="I140" s="225" t="str">
        <f>IF(E$88=".","",E$88)</f>
        <v/>
      </c>
      <c r="J140" s="225"/>
      <c r="K140" s="112"/>
      <c r="L140" s="62" t="s">
        <v>394</v>
      </c>
      <c r="M140" s="42" t="str">
        <f>IF(K140="","",VLOOKUP(K140,nonscore,2,FALSE))</f>
        <v/>
      </c>
      <c r="N140" s="42" t="str">
        <f>IF(K140="","",VLOOKUP(K140,nonscore,3,FALSE))</f>
        <v/>
      </c>
      <c r="O140" s="38"/>
    </row>
    <row r="141" spans="1:42">
      <c r="A141" s="112"/>
      <c r="B141" s="62" t="s">
        <v>395</v>
      </c>
      <c r="C141" s="42" t="str">
        <f>IF(A141="","",VLOOKUP(A141,nonscore,2,FALSE))</f>
        <v/>
      </c>
      <c r="D141" s="42" t="str">
        <f>IF(A141="","",VLOOKUP(A141,nonscore,3,FALSE))</f>
        <v/>
      </c>
      <c r="E141" s="93"/>
      <c r="F141" s="225">
        <f>IF(RIGHT(A$88,1)="H",A$88&amp;G141&amp;H141,A$88)</f>
        <v>800.0</v>
      </c>
      <c r="G141" s="225" t="str">
        <f>IF(A141="","",VLOOKUP(A141,nonscore,4,FALSE))</f>
        <v/>
      </c>
      <c r="H141" s="225" t="str">
        <f>IF(A141="","",VLOOKUP(A141,nonscore,6,FALSE))</f>
        <v/>
      </c>
      <c r="I141" s="225" t="str">
        <f>IF(E$88=".","",E$88)</f>
        <v/>
      </c>
      <c r="J141" s="225"/>
      <c r="K141" s="112"/>
      <c r="L141" s="62" t="s">
        <v>395</v>
      </c>
      <c r="M141" s="42" t="str">
        <f>IF(K141="","",VLOOKUP(K141,nonscore,2,FALSE))</f>
        <v/>
      </c>
      <c r="N141" s="42" t="str">
        <f>IF(K141="","",VLOOKUP(K141,nonscore,3,FALSE))</f>
        <v/>
      </c>
      <c r="O141" s="38"/>
    </row>
    <row r="142" spans="1:42">
      <c r="A142" s="112"/>
      <c r="B142" s="62" t="s">
        <v>396</v>
      </c>
      <c r="C142" s="42" t="str">
        <f>IF(A142="","",VLOOKUP(A142,nonscore,2,FALSE))</f>
        <v/>
      </c>
      <c r="D142" s="42" t="str">
        <f>IF(A142="","",VLOOKUP(A142,nonscore,3,FALSE))</f>
        <v/>
      </c>
      <c r="E142" s="93"/>
      <c r="F142" s="225">
        <f>IF(RIGHT(A$88,1)="H",A$88&amp;G142&amp;H142,A$88)</f>
        <v>800.0</v>
      </c>
      <c r="G142" s="225" t="str">
        <f>IF(A142="","",VLOOKUP(A142,nonscore,4,FALSE))</f>
        <v/>
      </c>
      <c r="H142" s="225" t="str">
        <f>IF(A142="","",VLOOKUP(A142,nonscore,6,FALSE))</f>
        <v/>
      </c>
      <c r="I142" s="225" t="str">
        <f>IF(E$88=".","",E$88)</f>
        <v/>
      </c>
      <c r="J142" s="225"/>
      <c r="K142" s="112"/>
      <c r="L142" s="62" t="s">
        <v>396</v>
      </c>
      <c r="M142" s="42" t="str">
        <f>IF(K142="","",VLOOKUP(K142,nonscore,2,FALSE))</f>
        <v/>
      </c>
      <c r="N142" s="42" t="str">
        <f>IF(K142="","",VLOOKUP(K142,nonscore,3,FALSE))</f>
        <v/>
      </c>
      <c r="O142" s="38"/>
    </row>
    <row r="144" spans="1:42">
      <c r="A144" s="227">
        <v>100.0</v>
      </c>
      <c r="B144" s="61"/>
      <c r="C144" s="33" t="s">
        <v>451</v>
      </c>
      <c r="D144" s="28" t="s">
        <v>125</v>
      </c>
      <c r="E144" s="91">
        <v>1.4</v>
      </c>
      <c r="K144" s="227" t="s">
        <v>160</v>
      </c>
      <c r="L144" s="61"/>
      <c r="M144" s="33"/>
      <c r="N144" s="28"/>
    </row>
    <row r="145" spans="1:42">
      <c r="A145" s="112" t="s">
        <v>435</v>
      </c>
      <c r="B145" s="62">
        <v>1.0</v>
      </c>
      <c r="C145" s="42" t="str">
        <f>IF(A145="","",VLOOKUP(A145,nonscore,2,FALSE))</f>
        <v>Henry Johnston</v>
      </c>
      <c r="D145" s="42" t="str">
        <f>IF(A145="","",VLOOKUP(A145,nonscore,3,FALSE))</f>
        <v>Cookham</v>
      </c>
      <c r="E145" s="93">
        <v>16.12</v>
      </c>
      <c r="F145" s="225">
        <f>IF(RIGHT(A$88,1)="H",A$88&amp;G145&amp;H145,A$88)</f>
        <v>800.0</v>
      </c>
      <c r="G145" s="225" t="str">
        <f>IF(A145="","",VLOOKUP(A145,nonscore,4,FALSE))</f>
        <v>U13</v>
      </c>
      <c r="H145" s="225" t="str">
        <f>IF(A145="","",VLOOKUP(A145,nonscore,6,FALSE))</f>
        <v>M</v>
      </c>
      <c r="I145" s="225" t="str">
        <f>IF(E$88=".","",E$88)</f>
        <v/>
      </c>
      <c r="J145" s="225"/>
      <c r="K145" s="112"/>
      <c r="L145" s="62">
        <v>1.0</v>
      </c>
      <c r="M145" s="42" t="str">
        <f>IF(K145="","",VLOOKUP(K145,nonscore,2,FALSE))</f>
        <v/>
      </c>
      <c r="N145" s="42" t="str">
        <f>IF(K145="","",VLOOKUP(K145,nonscore,3,FALSE))</f>
        <v/>
      </c>
      <c r="O145" s="38"/>
    </row>
    <row r="146" spans="1:42">
      <c r="A146" s="112" t="s">
        <v>412</v>
      </c>
      <c r="B146" s="62">
        <v>2.0</v>
      </c>
      <c r="C146" s="42" t="str">
        <f>IF(A146="","",VLOOKUP(A146,nonscore,2,FALSE))</f>
        <v>Zac Bindon-Goss</v>
      </c>
      <c r="D146" s="42" t="str">
        <f>IF(A146="","",VLOOKUP(A146,nonscore,3,FALSE))</f>
        <v>Barnet</v>
      </c>
      <c r="E146" s="93">
        <v>16.66</v>
      </c>
      <c r="F146" s="225">
        <f>IF(RIGHT(A$88,1)="H",A$88&amp;G146&amp;H146,A$88)</f>
        <v>800.0</v>
      </c>
      <c r="G146" s="225" t="str">
        <f>IF(A146="","",VLOOKUP(A146,nonscore,4,FALSE))</f>
        <v>U11</v>
      </c>
      <c r="H146" s="225" t="str">
        <f>IF(A146="","",VLOOKUP(A146,nonscore,6,FALSE))</f>
        <v>M</v>
      </c>
      <c r="I146" s="225" t="str">
        <f>IF(E$88=".","",E$88)</f>
        <v/>
      </c>
      <c r="J146" s="225"/>
      <c r="K146" s="112"/>
      <c r="L146" s="62">
        <v>2.0</v>
      </c>
      <c r="M146" s="42" t="str">
        <f>IF(K146="","",VLOOKUP(K146,nonscore,2,FALSE))</f>
        <v/>
      </c>
      <c r="N146" s="42" t="str">
        <f>IF(K146="","",VLOOKUP(K146,nonscore,3,FALSE))</f>
        <v/>
      </c>
      <c r="O146" s="38"/>
    </row>
    <row r="147" spans="1:42">
      <c r="A147" s="112" t="s">
        <v>452</v>
      </c>
      <c r="B147" s="62">
        <v>3.0</v>
      </c>
      <c r="C147" s="42" t="str">
        <f>IF(A147="","",VLOOKUP(A147,nonscore,2,FALSE))</f>
        <v>Aaryan Siddiqi</v>
      </c>
      <c r="D147" s="42" t="str">
        <f>IF(A147="","",VLOOKUP(A147,nonscore,3,FALSE))</f>
        <v>Barnet</v>
      </c>
      <c r="E147" s="93">
        <v>16.72</v>
      </c>
      <c r="F147" s="225">
        <f>IF(RIGHT(A$88,1)="H",A$88&amp;G147&amp;H147,A$88)</f>
        <v>800.0</v>
      </c>
      <c r="G147" s="225" t="str">
        <f>IF(A147="","",VLOOKUP(A147,nonscore,4,FALSE))</f>
        <v>U11</v>
      </c>
      <c r="H147" s="225" t="str">
        <f>IF(A147="","",VLOOKUP(A147,nonscore,6,FALSE))</f>
        <v>M</v>
      </c>
      <c r="I147" s="225" t="str">
        <f>IF(E$88=".","",E$88)</f>
        <v/>
      </c>
      <c r="J147" s="225"/>
      <c r="K147" s="112"/>
      <c r="L147" s="62">
        <v>3.0</v>
      </c>
      <c r="M147" s="42" t="str">
        <f>IF(K147="","",VLOOKUP(K147,nonscore,2,FALSE))</f>
        <v/>
      </c>
      <c r="N147" s="42" t="str">
        <f>IF(K147="","",VLOOKUP(K147,nonscore,3,FALSE))</f>
        <v/>
      </c>
      <c r="O147" s="38"/>
    </row>
    <row r="148" spans="1:42">
      <c r="A148" s="112" t="s">
        <v>453</v>
      </c>
      <c r="B148" s="62" t="s">
        <v>114</v>
      </c>
      <c r="C148" s="42" t="str">
        <f>IF(A148="","",VLOOKUP(A148,nonscore,2,FALSE))</f>
        <v>Brendon Oyoo</v>
      </c>
      <c r="D148" s="42" t="str">
        <f>IF(A148="","",VLOOKUP(A148,nonscore,3,FALSE))</f>
        <v>Barnet</v>
      </c>
      <c r="E148" s="93">
        <v>17.23</v>
      </c>
      <c r="F148" s="225">
        <f>IF(RIGHT(A$88,1)="H",A$88&amp;G148&amp;H148,A$88)</f>
        <v>800.0</v>
      </c>
      <c r="G148" s="225" t="str">
        <f>IF(A148="","",VLOOKUP(A148,nonscore,4,FALSE))</f>
        <v>U11</v>
      </c>
      <c r="H148" s="225" t="str">
        <f>IF(A148="","",VLOOKUP(A148,nonscore,6,FALSE))</f>
        <v>M</v>
      </c>
      <c r="I148" s="225" t="str">
        <f>IF(E$88=".","",E$88)</f>
        <v/>
      </c>
      <c r="J148" s="225"/>
      <c r="K148" s="112"/>
      <c r="L148" s="62" t="s">
        <v>114</v>
      </c>
      <c r="M148" s="42" t="str">
        <f>IF(K148="","",VLOOKUP(K148,nonscore,2,FALSE))</f>
        <v/>
      </c>
      <c r="N148" s="42" t="str">
        <f>IF(K148="","",VLOOKUP(K148,nonscore,3,FALSE))</f>
        <v/>
      </c>
      <c r="O148" s="38"/>
    </row>
    <row r="149" spans="1:42">
      <c r="A149" s="112" t="s">
        <v>417</v>
      </c>
      <c r="B149" s="62" t="s">
        <v>115</v>
      </c>
      <c r="C149" s="42" t="str">
        <f>IF(A149="","",VLOOKUP(A149,nonscore,2,FALSE))</f>
        <v>Orson Hall</v>
      </c>
      <c r="D149" s="42" t="str">
        <f>IF(A149="","",VLOOKUP(A149,nonscore,3,FALSE))</f>
        <v>Highgate</v>
      </c>
      <c r="E149" s="93">
        <v>17.23</v>
      </c>
      <c r="F149" s="225">
        <f>IF(RIGHT(A$88,1)="H",A$88&amp;G149&amp;H149,A$88)</f>
        <v>800.0</v>
      </c>
      <c r="G149" s="225" t="str">
        <f>IF(A149="","",VLOOKUP(A149,nonscore,4,FALSE))</f>
        <v>U11</v>
      </c>
      <c r="H149" s="225" t="str">
        <f>IF(A149="","",VLOOKUP(A149,nonscore,6,FALSE))</f>
        <v>M</v>
      </c>
      <c r="I149" s="225" t="str">
        <f>IF(E$88=".","",E$88)</f>
        <v/>
      </c>
      <c r="J149" s="225"/>
      <c r="K149" s="112"/>
      <c r="L149" s="62" t="s">
        <v>115</v>
      </c>
      <c r="M149" s="42" t="str">
        <f>IF(K149="","",VLOOKUP(K149,nonscore,2,FALSE))</f>
        <v/>
      </c>
      <c r="N149" s="42" t="str">
        <f>IF(K149="","",VLOOKUP(K149,nonscore,3,FALSE))</f>
        <v/>
      </c>
      <c r="O149" s="38"/>
    </row>
    <row r="150" spans="1:42">
      <c r="A150" s="112"/>
      <c r="B150" s="62" t="s">
        <v>116</v>
      </c>
      <c r="C150" s="42" t="str">
        <f>IF(A150="","",VLOOKUP(A150,nonscore,2,FALSE))</f>
        <v/>
      </c>
      <c r="D150" s="42" t="str">
        <f>IF(A150="","",VLOOKUP(A150,nonscore,3,FALSE))</f>
        <v/>
      </c>
      <c r="E150" s="93"/>
      <c r="F150" s="225">
        <f>IF(RIGHT(A$88,1)="H",A$88&amp;G150&amp;H150,A$88)</f>
        <v>800.0</v>
      </c>
      <c r="G150" s="225" t="str">
        <f>IF(A150="","",VLOOKUP(A150,nonscore,4,FALSE))</f>
        <v/>
      </c>
      <c r="H150" s="225" t="str">
        <f>IF(A150="","",VLOOKUP(A150,nonscore,6,FALSE))</f>
        <v/>
      </c>
      <c r="I150" s="225" t="str">
        <f>IF(E$88=".","",E$88)</f>
        <v/>
      </c>
      <c r="J150" s="225"/>
      <c r="K150" s="112"/>
      <c r="L150" s="62" t="s">
        <v>116</v>
      </c>
      <c r="M150" s="42" t="str">
        <f>IF(K150="","",VLOOKUP(K150,nonscore,2,FALSE))</f>
        <v/>
      </c>
      <c r="N150" s="42" t="str">
        <f>IF(K150="","",VLOOKUP(K150,nonscore,3,FALSE))</f>
        <v/>
      </c>
      <c r="O150" s="38"/>
    </row>
    <row r="151" spans="1:42">
      <c r="A151" s="112"/>
      <c r="B151" s="62" t="s">
        <v>117</v>
      </c>
      <c r="C151" s="42" t="str">
        <f>IF(A151="","",VLOOKUP(A151,nonscore,2,FALSE))</f>
        <v/>
      </c>
      <c r="D151" s="42" t="str">
        <f>IF(A151="","",VLOOKUP(A151,nonscore,3,FALSE))</f>
        <v/>
      </c>
      <c r="E151" s="93"/>
      <c r="F151" s="225">
        <f>IF(RIGHT(A$88,1)="H",A$88&amp;G151&amp;H151,A$88)</f>
        <v>800.0</v>
      </c>
      <c r="G151" s="225" t="str">
        <f>IF(A151="","",VLOOKUP(A151,nonscore,4,FALSE))</f>
        <v/>
      </c>
      <c r="H151" s="225" t="str">
        <f>IF(A151="","",VLOOKUP(A151,nonscore,6,FALSE))</f>
        <v/>
      </c>
      <c r="I151" s="225" t="str">
        <f>IF(E$88=".","",E$88)</f>
        <v/>
      </c>
      <c r="J151" s="225"/>
      <c r="K151" s="112"/>
      <c r="L151" s="62" t="s">
        <v>117</v>
      </c>
      <c r="M151" s="42" t="str">
        <f>IF(K151="","",VLOOKUP(K151,nonscore,2,FALSE))</f>
        <v/>
      </c>
      <c r="N151" s="42" t="str">
        <f>IF(K151="","",VLOOKUP(K151,nonscore,3,FALSE))</f>
        <v/>
      </c>
      <c r="O151" s="38"/>
    </row>
    <row r="152" spans="1:42">
      <c r="A152" s="112"/>
      <c r="B152" s="62" t="s">
        <v>118</v>
      </c>
      <c r="C152" s="42" t="str">
        <f>IF(A152="","",VLOOKUP(A152,nonscore,2,FALSE))</f>
        <v/>
      </c>
      <c r="D152" s="42" t="str">
        <f>IF(A152="","",VLOOKUP(A152,nonscore,3,FALSE))</f>
        <v/>
      </c>
      <c r="E152" s="93"/>
      <c r="F152" s="225">
        <f>IF(RIGHT(A$88,1)="H",A$88&amp;G152&amp;H152,A$88)</f>
        <v>800.0</v>
      </c>
      <c r="G152" s="225" t="str">
        <f>IF(A152="","",VLOOKUP(A152,nonscore,4,FALSE))</f>
        <v/>
      </c>
      <c r="H152" s="225" t="str">
        <f>IF(A152="","",VLOOKUP(A152,nonscore,6,FALSE))</f>
        <v/>
      </c>
      <c r="I152" s="225" t="str">
        <f>IF(E$88=".","",E$88)</f>
        <v/>
      </c>
      <c r="J152" s="225"/>
      <c r="K152" s="112"/>
      <c r="L152" s="62" t="s">
        <v>118</v>
      </c>
      <c r="M152" s="42" t="str">
        <f>IF(K152="","",VLOOKUP(K152,nonscore,2,FALSE))</f>
        <v/>
      </c>
      <c r="N152" s="42" t="str">
        <f>IF(K152="","",VLOOKUP(K152,nonscore,3,FALSE))</f>
        <v/>
      </c>
      <c r="O152" s="38"/>
    </row>
    <row r="153" spans="1:42">
      <c r="A153" s="112"/>
      <c r="B153" s="62" t="s">
        <v>393</v>
      </c>
      <c r="C153" s="42" t="str">
        <f>IF(A153="","",VLOOKUP(A153,nonscore,2,FALSE))</f>
        <v/>
      </c>
      <c r="D153" s="42" t="str">
        <f>IF(A153="","",VLOOKUP(A153,nonscore,3,FALSE))</f>
        <v/>
      </c>
      <c r="E153" s="93"/>
      <c r="F153" s="225">
        <f>IF(RIGHT(A$88,1)="H",A$88&amp;G153&amp;H153,A$88)</f>
        <v>800.0</v>
      </c>
      <c r="G153" s="225" t="str">
        <f>IF(A153="","",VLOOKUP(A153,nonscore,4,FALSE))</f>
        <v/>
      </c>
      <c r="H153" s="225" t="str">
        <f>IF(A153="","",VLOOKUP(A153,nonscore,6,FALSE))</f>
        <v/>
      </c>
      <c r="I153" s="225" t="str">
        <f>IF(E$88=".","",E$88)</f>
        <v/>
      </c>
      <c r="J153" s="225"/>
      <c r="K153" s="112"/>
      <c r="L153" s="62" t="s">
        <v>393</v>
      </c>
      <c r="M153" s="42" t="str">
        <f>IF(K153="","",VLOOKUP(K153,nonscore,2,FALSE))</f>
        <v/>
      </c>
      <c r="N153" s="42" t="str">
        <f>IF(K153="","",VLOOKUP(K153,nonscore,3,FALSE))</f>
        <v/>
      </c>
      <c r="O153" s="38"/>
    </row>
    <row r="154" spans="1:42">
      <c r="A154" s="112"/>
      <c r="B154" s="62" t="s">
        <v>394</v>
      </c>
      <c r="C154" s="42" t="str">
        <f>IF(A154="","",VLOOKUP(A154,nonscore,2,FALSE))</f>
        <v/>
      </c>
      <c r="D154" s="42" t="str">
        <f>IF(A154="","",VLOOKUP(A154,nonscore,3,FALSE))</f>
        <v/>
      </c>
      <c r="E154" s="93"/>
      <c r="F154" s="225">
        <f>IF(RIGHT(A$88,1)="H",A$88&amp;G154&amp;H154,A$88)</f>
        <v>800.0</v>
      </c>
      <c r="G154" s="225" t="str">
        <f>IF(A154="","",VLOOKUP(A154,nonscore,4,FALSE))</f>
        <v/>
      </c>
      <c r="H154" s="225" t="str">
        <f>IF(A154="","",VLOOKUP(A154,nonscore,6,FALSE))</f>
        <v/>
      </c>
      <c r="I154" s="225" t="str">
        <f>IF(E$88=".","",E$88)</f>
        <v/>
      </c>
      <c r="J154" s="225"/>
      <c r="K154" s="112"/>
      <c r="L154" s="62" t="s">
        <v>394</v>
      </c>
      <c r="M154" s="42" t="str">
        <f>IF(K154="","",VLOOKUP(K154,nonscore,2,FALSE))</f>
        <v/>
      </c>
      <c r="N154" s="42" t="str">
        <f>IF(K154="","",VLOOKUP(K154,nonscore,3,FALSE))</f>
        <v/>
      </c>
      <c r="O154" s="38"/>
    </row>
    <row r="155" spans="1:42">
      <c r="A155" s="112"/>
      <c r="B155" s="62" t="s">
        <v>395</v>
      </c>
      <c r="C155" s="42" t="str">
        <f>IF(A155="","",VLOOKUP(A155,nonscore,2,FALSE))</f>
        <v/>
      </c>
      <c r="D155" s="42" t="str">
        <f>IF(A155="","",VLOOKUP(A155,nonscore,3,FALSE))</f>
        <v/>
      </c>
      <c r="E155" s="93"/>
      <c r="F155" s="225">
        <f>IF(RIGHT(A$88,1)="H",A$88&amp;G155&amp;H155,A$88)</f>
        <v>800.0</v>
      </c>
      <c r="G155" s="225" t="str">
        <f>IF(A155="","",VLOOKUP(A155,nonscore,4,FALSE))</f>
        <v/>
      </c>
      <c r="H155" s="225" t="str">
        <f>IF(A155="","",VLOOKUP(A155,nonscore,6,FALSE))</f>
        <v/>
      </c>
      <c r="I155" s="225" t="str">
        <f>IF(E$88=".","",E$88)</f>
        <v/>
      </c>
      <c r="J155" s="225"/>
      <c r="K155" s="112"/>
      <c r="L155" s="62" t="s">
        <v>395</v>
      </c>
      <c r="M155" s="42" t="str">
        <f>IF(K155="","",VLOOKUP(K155,nonscore,2,FALSE))</f>
        <v/>
      </c>
      <c r="N155" s="42" t="str">
        <f>IF(K155="","",VLOOKUP(K155,nonscore,3,FALSE))</f>
        <v/>
      </c>
      <c r="O155" s="38"/>
    </row>
    <row r="156" spans="1:42">
      <c r="A156" s="112"/>
      <c r="B156" s="62" t="s">
        <v>396</v>
      </c>
      <c r="C156" s="42" t="str">
        <f>IF(A156="","",VLOOKUP(A156,nonscore,2,FALSE))</f>
        <v/>
      </c>
      <c r="D156" s="42" t="str">
        <f>IF(A156="","",VLOOKUP(A156,nonscore,3,FALSE))</f>
        <v/>
      </c>
      <c r="E156" s="93"/>
      <c r="F156" s="225">
        <f>IF(RIGHT(A$88,1)="H",A$88&amp;G156&amp;H156,A$88)</f>
        <v>800.0</v>
      </c>
      <c r="G156" s="225" t="str">
        <f>IF(A156="","",VLOOKUP(A156,nonscore,4,FALSE))</f>
        <v/>
      </c>
      <c r="H156" s="225" t="str">
        <f>IF(A156="","",VLOOKUP(A156,nonscore,6,FALSE))</f>
        <v/>
      </c>
      <c r="I156" s="225" t="str">
        <f>IF(E$88=".","",E$88)</f>
        <v/>
      </c>
      <c r="J156" s="225"/>
      <c r="K156" s="112"/>
      <c r="L156" s="62" t="s">
        <v>396</v>
      </c>
      <c r="M156" s="42" t="str">
        <f>IF(K156="","",VLOOKUP(K156,nonscore,2,FALSE))</f>
        <v/>
      </c>
      <c r="N156" s="42" t="str">
        <f>IF(K156="","",VLOOKUP(K156,nonscore,3,FALSE))</f>
        <v/>
      </c>
      <c r="O156" s="38"/>
    </row>
    <row r="158" spans="1:42">
      <c r="A158" s="227">
        <v>100.0</v>
      </c>
      <c r="B158" s="61"/>
      <c r="C158" s="33" t="s">
        <v>454</v>
      </c>
      <c r="D158" s="28" t="s">
        <v>125</v>
      </c>
      <c r="E158" s="91">
        <v>0.6</v>
      </c>
      <c r="K158" s="227" t="s">
        <v>160</v>
      </c>
      <c r="L158" s="61"/>
      <c r="M158" s="33"/>
      <c r="N158" s="28"/>
    </row>
    <row r="159" spans="1:42">
      <c r="A159" s="112" t="s">
        <v>455</v>
      </c>
      <c r="B159" s="62">
        <v>1.0</v>
      </c>
      <c r="C159" s="42" t="str">
        <f>IF(A159="","",VLOOKUP(A159,nonscore,2,FALSE))</f>
        <v>Aidan Dourish</v>
      </c>
      <c r="D159" s="42" t="str">
        <f>IF(A159="","",VLOOKUP(A159,nonscore,3,FALSE))</f>
        <v>Cookham</v>
      </c>
      <c r="E159" s="93">
        <v>15.01</v>
      </c>
      <c r="F159" s="225">
        <f>IF(RIGHT(A$88,1)="H",A$88&amp;G159&amp;H159,A$88)</f>
        <v>800.0</v>
      </c>
      <c r="G159" s="225" t="str">
        <f>IF(A159="","",VLOOKUP(A159,nonscore,4,FALSE))</f>
        <v>U13</v>
      </c>
      <c r="H159" s="225" t="str">
        <f>IF(A159="","",VLOOKUP(A159,nonscore,6,FALSE))</f>
        <v>M</v>
      </c>
      <c r="I159" s="225" t="str">
        <f>IF(E$88=".","",E$88)</f>
        <v/>
      </c>
      <c r="J159" s="225"/>
      <c r="K159" s="112"/>
      <c r="L159" s="62">
        <v>1.0</v>
      </c>
      <c r="M159" s="42" t="str">
        <f>IF(K159="","",VLOOKUP(K159,nonscore,2,FALSE))</f>
        <v/>
      </c>
      <c r="N159" s="42" t="str">
        <f>IF(K159="","",VLOOKUP(K159,nonscore,3,FALSE))</f>
        <v/>
      </c>
      <c r="O159" s="38"/>
    </row>
    <row r="160" spans="1:42">
      <c r="A160" s="112" t="s">
        <v>456</v>
      </c>
      <c r="B160" s="62">
        <v>2.0</v>
      </c>
      <c r="C160" s="42" t="str">
        <f>IF(A160="","",VLOOKUP(A160,nonscore,2,FALSE))</f>
        <v>Ejike Ochie-Okpara</v>
      </c>
      <c r="D160" s="42" t="str">
        <f>IF(A160="","",VLOOKUP(A160,nonscore,3,FALSE))</f>
        <v>Highgate</v>
      </c>
      <c r="E160" s="93">
        <v>16.46</v>
      </c>
      <c r="F160" s="225">
        <f>IF(RIGHT(A$88,1)="H",A$88&amp;G160&amp;H160,A$88)</f>
        <v>800.0</v>
      </c>
      <c r="G160" s="225" t="str">
        <f>IF(A160="","",VLOOKUP(A160,nonscore,4,FALSE))</f>
        <v>U13</v>
      </c>
      <c r="H160" s="225" t="str">
        <f>IF(A160="","",VLOOKUP(A160,nonscore,6,FALSE))</f>
        <v>M</v>
      </c>
      <c r="I160" s="225" t="str">
        <f>IF(E$88=".","",E$88)</f>
        <v/>
      </c>
      <c r="J160" s="225"/>
      <c r="K160" s="112"/>
      <c r="L160" s="62">
        <v>2.0</v>
      </c>
      <c r="M160" s="42" t="str">
        <f>IF(K160="","",VLOOKUP(K160,nonscore,2,FALSE))</f>
        <v/>
      </c>
      <c r="N160" s="42" t="str">
        <f>IF(K160="","",VLOOKUP(K160,nonscore,3,FALSE))</f>
        <v/>
      </c>
      <c r="O160" s="38"/>
    </row>
    <row r="161" spans="1:42">
      <c r="A161" s="112"/>
      <c r="B161" s="62">
        <v>3.0</v>
      </c>
      <c r="C161" s="42" t="str">
        <f>IF(A161="","",VLOOKUP(A161,nonscore,2,FALSE))</f>
        <v/>
      </c>
      <c r="D161" s="42" t="str">
        <f>IF(A161="","",VLOOKUP(A161,nonscore,3,FALSE))</f>
        <v/>
      </c>
      <c r="E161" s="93"/>
      <c r="F161" s="225">
        <f>IF(RIGHT(A$88,1)="H",A$88&amp;G161&amp;H161,A$88)</f>
        <v>800.0</v>
      </c>
      <c r="G161" s="225" t="str">
        <f>IF(A161="","",VLOOKUP(A161,nonscore,4,FALSE))</f>
        <v/>
      </c>
      <c r="H161" s="225" t="str">
        <f>IF(A161="","",VLOOKUP(A161,nonscore,6,FALSE))</f>
        <v/>
      </c>
      <c r="I161" s="225" t="str">
        <f>IF(E$88=".","",E$88)</f>
        <v/>
      </c>
      <c r="J161" s="225"/>
      <c r="K161" s="112"/>
      <c r="L161" s="62">
        <v>3.0</v>
      </c>
      <c r="M161" s="42" t="str">
        <f>IF(K161="","",VLOOKUP(K161,nonscore,2,FALSE))</f>
        <v/>
      </c>
      <c r="N161" s="42" t="str">
        <f>IF(K161="","",VLOOKUP(K161,nonscore,3,FALSE))</f>
        <v/>
      </c>
      <c r="O161" s="38"/>
    </row>
    <row r="162" spans="1:42">
      <c r="A162" s="112"/>
      <c r="B162" s="62" t="s">
        <v>114</v>
      </c>
      <c r="C162" s="42" t="str">
        <f>IF(A162="","",VLOOKUP(A162,nonscore,2,FALSE))</f>
        <v/>
      </c>
      <c r="D162" s="42" t="str">
        <f>IF(A162="","",VLOOKUP(A162,nonscore,3,FALSE))</f>
        <v/>
      </c>
      <c r="E162" s="93"/>
      <c r="F162" s="225">
        <f>IF(RIGHT(A$88,1)="H",A$88&amp;G162&amp;H162,A$88)</f>
        <v>800.0</v>
      </c>
      <c r="G162" s="225" t="str">
        <f>IF(A162="","",VLOOKUP(A162,nonscore,4,FALSE))</f>
        <v/>
      </c>
      <c r="H162" s="225" t="str">
        <f>IF(A162="","",VLOOKUP(A162,nonscore,6,FALSE))</f>
        <v/>
      </c>
      <c r="I162" s="225" t="str">
        <f>IF(E$88=".","",E$88)</f>
        <v/>
      </c>
      <c r="J162" s="225"/>
      <c r="K162" s="112"/>
      <c r="L162" s="62" t="s">
        <v>114</v>
      </c>
      <c r="M162" s="42" t="str">
        <f>IF(K162="","",VLOOKUP(K162,nonscore,2,FALSE))</f>
        <v/>
      </c>
      <c r="N162" s="42" t="str">
        <f>IF(K162="","",VLOOKUP(K162,nonscore,3,FALSE))</f>
        <v/>
      </c>
      <c r="O162" s="38"/>
    </row>
    <row r="163" spans="1:42">
      <c r="A163" s="112"/>
      <c r="B163" s="62" t="s">
        <v>115</v>
      </c>
      <c r="C163" s="42" t="str">
        <f>IF(A163="","",VLOOKUP(A163,nonscore,2,FALSE))</f>
        <v/>
      </c>
      <c r="D163" s="42" t="str">
        <f>IF(A163="","",VLOOKUP(A163,nonscore,3,FALSE))</f>
        <v/>
      </c>
      <c r="E163" s="93"/>
      <c r="F163" s="225">
        <f>IF(RIGHT(A$88,1)="H",A$88&amp;G163&amp;H163,A$88)</f>
        <v>800.0</v>
      </c>
      <c r="G163" s="225" t="str">
        <f>IF(A163="","",VLOOKUP(A163,nonscore,4,FALSE))</f>
        <v/>
      </c>
      <c r="H163" s="225" t="str">
        <f>IF(A163="","",VLOOKUP(A163,nonscore,6,FALSE))</f>
        <v/>
      </c>
      <c r="I163" s="225" t="str">
        <f>IF(E$88=".","",E$88)</f>
        <v/>
      </c>
      <c r="J163" s="225"/>
      <c r="K163" s="112"/>
      <c r="L163" s="62" t="s">
        <v>115</v>
      </c>
      <c r="M163" s="42" t="str">
        <f>IF(K163="","",VLOOKUP(K163,nonscore,2,FALSE))</f>
        <v/>
      </c>
      <c r="N163" s="42" t="str">
        <f>IF(K163="","",VLOOKUP(K163,nonscore,3,FALSE))</f>
        <v/>
      </c>
      <c r="O163" s="38"/>
    </row>
    <row r="164" spans="1:42">
      <c r="A164" s="112"/>
      <c r="B164" s="62" t="s">
        <v>116</v>
      </c>
      <c r="C164" s="42" t="str">
        <f>IF(A164="","",VLOOKUP(A164,nonscore,2,FALSE))</f>
        <v/>
      </c>
      <c r="D164" s="42" t="str">
        <f>IF(A164="","",VLOOKUP(A164,nonscore,3,FALSE))</f>
        <v/>
      </c>
      <c r="E164" s="93"/>
      <c r="F164" s="225">
        <f>IF(RIGHT(A$88,1)="H",A$88&amp;G164&amp;H164,A$88)</f>
        <v>800.0</v>
      </c>
      <c r="G164" s="225" t="str">
        <f>IF(A164="","",VLOOKUP(A164,nonscore,4,FALSE))</f>
        <v/>
      </c>
      <c r="H164" s="225" t="str">
        <f>IF(A164="","",VLOOKUP(A164,nonscore,6,FALSE))</f>
        <v/>
      </c>
      <c r="I164" s="225" t="str">
        <f>IF(E$88=".","",E$88)</f>
        <v/>
      </c>
      <c r="J164" s="225"/>
      <c r="K164" s="112"/>
      <c r="L164" s="62" t="s">
        <v>116</v>
      </c>
      <c r="M164" s="42" t="str">
        <f>IF(K164="","",VLOOKUP(K164,nonscore,2,FALSE))</f>
        <v/>
      </c>
      <c r="N164" s="42" t="str">
        <f>IF(K164="","",VLOOKUP(K164,nonscore,3,FALSE))</f>
        <v/>
      </c>
      <c r="O164" s="38"/>
    </row>
    <row r="165" spans="1:42">
      <c r="A165" s="112"/>
      <c r="B165" s="62" t="s">
        <v>117</v>
      </c>
      <c r="C165" s="42" t="str">
        <f>IF(A165="","",VLOOKUP(A165,nonscore,2,FALSE))</f>
        <v/>
      </c>
      <c r="D165" s="42" t="str">
        <f>IF(A165="","",VLOOKUP(A165,nonscore,3,FALSE))</f>
        <v/>
      </c>
      <c r="E165" s="93"/>
      <c r="F165" s="225">
        <f>IF(RIGHT(A$88,1)="H",A$88&amp;G165&amp;H165,A$88)</f>
        <v>800.0</v>
      </c>
      <c r="G165" s="225" t="str">
        <f>IF(A165="","",VLOOKUP(A165,nonscore,4,FALSE))</f>
        <v/>
      </c>
      <c r="H165" s="225" t="str">
        <f>IF(A165="","",VLOOKUP(A165,nonscore,6,FALSE))</f>
        <v/>
      </c>
      <c r="I165" s="225" t="str">
        <f>IF(E$88=".","",E$88)</f>
        <v/>
      </c>
      <c r="J165" s="225"/>
      <c r="K165" s="112"/>
      <c r="L165" s="62" t="s">
        <v>117</v>
      </c>
      <c r="M165" s="42" t="str">
        <f>IF(K165="","",VLOOKUP(K165,nonscore,2,FALSE))</f>
        <v/>
      </c>
      <c r="N165" s="42" t="str">
        <f>IF(K165="","",VLOOKUP(K165,nonscore,3,FALSE))</f>
        <v/>
      </c>
      <c r="O165" s="38"/>
    </row>
    <row r="166" spans="1:42">
      <c r="A166" s="112"/>
      <c r="B166" s="62" t="s">
        <v>118</v>
      </c>
      <c r="C166" s="42" t="str">
        <f>IF(A166="","",VLOOKUP(A166,nonscore,2,FALSE))</f>
        <v/>
      </c>
      <c r="D166" s="42" t="str">
        <f>IF(A166="","",VLOOKUP(A166,nonscore,3,FALSE))</f>
        <v/>
      </c>
      <c r="E166" s="93"/>
      <c r="F166" s="225">
        <f>IF(RIGHT(A$88,1)="H",A$88&amp;G166&amp;H166,A$88)</f>
        <v>800.0</v>
      </c>
      <c r="G166" s="225" t="str">
        <f>IF(A166="","",VLOOKUP(A166,nonscore,4,FALSE))</f>
        <v/>
      </c>
      <c r="H166" s="225" t="str">
        <f>IF(A166="","",VLOOKUP(A166,nonscore,6,FALSE))</f>
        <v/>
      </c>
      <c r="I166" s="225" t="str">
        <f>IF(E$88=".","",E$88)</f>
        <v/>
      </c>
      <c r="J166" s="225"/>
      <c r="K166" s="112"/>
      <c r="L166" s="62" t="s">
        <v>118</v>
      </c>
      <c r="M166" s="42" t="str">
        <f>IF(K166="","",VLOOKUP(K166,nonscore,2,FALSE))</f>
        <v/>
      </c>
      <c r="N166" s="42" t="str">
        <f>IF(K166="","",VLOOKUP(K166,nonscore,3,FALSE))</f>
        <v/>
      </c>
      <c r="O166" s="38"/>
    </row>
    <row r="167" spans="1:42">
      <c r="A167" s="112"/>
      <c r="B167" s="62" t="s">
        <v>393</v>
      </c>
      <c r="C167" s="42" t="str">
        <f>IF(A167="","",VLOOKUP(A167,nonscore,2,FALSE))</f>
        <v/>
      </c>
      <c r="D167" s="42" t="str">
        <f>IF(A167="","",VLOOKUP(A167,nonscore,3,FALSE))</f>
        <v/>
      </c>
      <c r="E167" s="93"/>
      <c r="F167" s="225">
        <f>IF(RIGHT(A$88,1)="H",A$88&amp;G167&amp;H167,A$88)</f>
        <v>800.0</v>
      </c>
      <c r="G167" s="225" t="str">
        <f>IF(A167="","",VLOOKUP(A167,nonscore,4,FALSE))</f>
        <v/>
      </c>
      <c r="H167" s="225" t="str">
        <f>IF(A167="","",VLOOKUP(A167,nonscore,6,FALSE))</f>
        <v/>
      </c>
      <c r="I167" s="225" t="str">
        <f>IF(E$88=".","",E$88)</f>
        <v/>
      </c>
      <c r="J167" s="225"/>
      <c r="K167" s="112"/>
      <c r="L167" s="62" t="s">
        <v>393</v>
      </c>
      <c r="M167" s="42" t="str">
        <f>IF(K167="","",VLOOKUP(K167,nonscore,2,FALSE))</f>
        <v/>
      </c>
      <c r="N167" s="42" t="str">
        <f>IF(K167="","",VLOOKUP(K167,nonscore,3,FALSE))</f>
        <v/>
      </c>
      <c r="O167" s="38"/>
    </row>
    <row r="168" spans="1:42">
      <c r="A168" s="112"/>
      <c r="B168" s="62" t="s">
        <v>394</v>
      </c>
      <c r="C168" s="42" t="str">
        <f>IF(A168="","",VLOOKUP(A168,nonscore,2,FALSE))</f>
        <v/>
      </c>
      <c r="D168" s="42" t="str">
        <f>IF(A168="","",VLOOKUP(A168,nonscore,3,FALSE))</f>
        <v/>
      </c>
      <c r="E168" s="93"/>
      <c r="F168" s="225">
        <f>IF(RIGHT(A$88,1)="H",A$88&amp;G168&amp;H168,A$88)</f>
        <v>800.0</v>
      </c>
      <c r="G168" s="225" t="str">
        <f>IF(A168="","",VLOOKUP(A168,nonscore,4,FALSE))</f>
        <v/>
      </c>
      <c r="H168" s="225" t="str">
        <f>IF(A168="","",VLOOKUP(A168,nonscore,6,FALSE))</f>
        <v/>
      </c>
      <c r="I168" s="225" t="str">
        <f>IF(E$88=".","",E$88)</f>
        <v/>
      </c>
      <c r="J168" s="225"/>
      <c r="K168" s="112"/>
      <c r="L168" s="62" t="s">
        <v>394</v>
      </c>
      <c r="M168" s="42" t="str">
        <f>IF(K168="","",VLOOKUP(K168,nonscore,2,FALSE))</f>
        <v/>
      </c>
      <c r="N168" s="42" t="str">
        <f>IF(K168="","",VLOOKUP(K168,nonscore,3,FALSE))</f>
        <v/>
      </c>
      <c r="O168" s="38"/>
    </row>
    <row r="169" spans="1:42">
      <c r="A169" s="112"/>
      <c r="B169" s="62" t="s">
        <v>395</v>
      </c>
      <c r="C169" s="42" t="str">
        <f>IF(A169="","",VLOOKUP(A169,nonscore,2,FALSE))</f>
        <v/>
      </c>
      <c r="D169" s="42" t="str">
        <f>IF(A169="","",VLOOKUP(A169,nonscore,3,FALSE))</f>
        <v/>
      </c>
      <c r="E169" s="93"/>
      <c r="F169" s="225">
        <f>IF(RIGHT(A$88,1)="H",A$88&amp;G169&amp;H169,A$88)</f>
        <v>800.0</v>
      </c>
      <c r="G169" s="225" t="str">
        <f>IF(A169="","",VLOOKUP(A169,nonscore,4,FALSE))</f>
        <v/>
      </c>
      <c r="H169" s="225" t="str">
        <f>IF(A169="","",VLOOKUP(A169,nonscore,6,FALSE))</f>
        <v/>
      </c>
      <c r="I169" s="225" t="str">
        <f>IF(E$88=".","",E$88)</f>
        <v/>
      </c>
      <c r="J169" s="225"/>
      <c r="K169" s="112"/>
      <c r="L169" s="62" t="s">
        <v>395</v>
      </c>
      <c r="M169" s="42" t="str">
        <f>IF(K169="","",VLOOKUP(K169,nonscore,2,FALSE))</f>
        <v/>
      </c>
      <c r="N169" s="42" t="str">
        <f>IF(K169="","",VLOOKUP(K169,nonscore,3,FALSE))</f>
        <v/>
      </c>
      <c r="O169" s="38"/>
    </row>
    <row r="170" spans="1:42">
      <c r="A170" s="112"/>
      <c r="B170" s="62" t="s">
        <v>396</v>
      </c>
      <c r="C170" s="42" t="str">
        <f>IF(A170="","",VLOOKUP(A170,nonscore,2,FALSE))</f>
        <v/>
      </c>
      <c r="D170" s="42" t="str">
        <f>IF(A170="","",VLOOKUP(A170,nonscore,3,FALSE))</f>
        <v/>
      </c>
      <c r="E170" s="93"/>
      <c r="F170" s="225">
        <f>IF(RIGHT(A$88,1)="H",A$88&amp;G170&amp;H170,A$88)</f>
        <v>800.0</v>
      </c>
      <c r="G170" s="225" t="str">
        <f>IF(A170="","",VLOOKUP(A170,nonscore,4,FALSE))</f>
        <v/>
      </c>
      <c r="H170" s="225" t="str">
        <f>IF(A170="","",VLOOKUP(A170,nonscore,6,FALSE))</f>
        <v/>
      </c>
      <c r="I170" s="225" t="str">
        <f>IF(E$88=".","",E$88)</f>
        <v/>
      </c>
      <c r="J170" s="225"/>
      <c r="K170" s="112"/>
      <c r="L170" s="62" t="s">
        <v>396</v>
      </c>
      <c r="M170" s="42" t="str">
        <f>IF(K170="","",VLOOKUP(K170,nonscore,2,FALSE))</f>
        <v/>
      </c>
      <c r="N170" s="42" t="str">
        <f>IF(K170="","",VLOOKUP(K170,nonscore,3,FALSE))</f>
        <v/>
      </c>
      <c r="O170" s="38"/>
    </row>
    <row r="172" spans="1:42">
      <c r="A172" s="227">
        <v>100.0</v>
      </c>
      <c r="B172" s="61"/>
      <c r="C172" s="33" t="s">
        <v>457</v>
      </c>
      <c r="D172" s="28" t="s">
        <v>125</v>
      </c>
      <c r="E172" s="91">
        <v>2.8</v>
      </c>
      <c r="K172" s="227" t="s">
        <v>160</v>
      </c>
      <c r="L172" s="61"/>
      <c r="M172" s="33"/>
      <c r="N172" s="28"/>
    </row>
    <row r="173" spans="1:42">
      <c r="A173" s="112" t="s">
        <v>458</v>
      </c>
      <c r="B173" s="62">
        <v>1.0</v>
      </c>
      <c r="C173" s="42" t="str">
        <f>IF(A173="","",VLOOKUP(A173,nonscore,2,FALSE))</f>
        <v>Miles Bernadine</v>
      </c>
      <c r="D173" s="42" t="str">
        <f>IF(A173="","",VLOOKUP(A173,nonscore,3,FALSE))</f>
        <v>Ealing S&amp;M</v>
      </c>
      <c r="E173" s="93">
        <v>13.29</v>
      </c>
      <c r="F173" s="225">
        <f>IF(RIGHT(A$88,1)="H",A$88&amp;G173&amp;H173,A$88)</f>
        <v>800.0</v>
      </c>
      <c r="G173" s="225" t="str">
        <f>IF(A173="","",VLOOKUP(A173,nonscore,4,FALSE))</f>
        <v>U15</v>
      </c>
      <c r="H173" s="225" t="str">
        <f>IF(A173="","",VLOOKUP(A173,nonscore,6,FALSE))</f>
        <v>M</v>
      </c>
      <c r="I173" s="225" t="str">
        <f>IF(E$88=".","",E$88)</f>
        <v/>
      </c>
      <c r="J173" s="225"/>
      <c r="K173" s="112"/>
      <c r="L173" s="62">
        <v>1.0</v>
      </c>
      <c r="M173" s="42" t="str">
        <f>IF(K173="","",VLOOKUP(K173,nonscore,2,FALSE))</f>
        <v/>
      </c>
      <c r="N173" s="42" t="str">
        <f>IF(K173="","",VLOOKUP(K173,nonscore,3,FALSE))</f>
        <v/>
      </c>
      <c r="O173" s="38"/>
    </row>
    <row r="174" spans="1:42">
      <c r="A174" s="112"/>
      <c r="B174" s="62">
        <v>2.0</v>
      </c>
      <c r="C174" s="42" t="str">
        <f>IF(A174="","",VLOOKUP(A174,nonscore,2,FALSE))</f>
        <v/>
      </c>
      <c r="D174" s="42" t="str">
        <f>IF(A174="","",VLOOKUP(A174,nonscore,3,FALSE))</f>
        <v/>
      </c>
      <c r="E174" s="93"/>
      <c r="F174" s="225">
        <f>IF(RIGHT(A$88,1)="H",A$88&amp;G174&amp;H174,A$88)</f>
        <v>800.0</v>
      </c>
      <c r="G174" s="225" t="str">
        <f>IF(A174="","",VLOOKUP(A174,nonscore,4,FALSE))</f>
        <v/>
      </c>
      <c r="H174" s="225" t="str">
        <f>IF(A174="","",VLOOKUP(A174,nonscore,6,FALSE))</f>
        <v/>
      </c>
      <c r="I174" s="225" t="str">
        <f>IF(E$88=".","",E$88)</f>
        <v/>
      </c>
      <c r="J174" s="225"/>
      <c r="K174" s="112"/>
      <c r="L174" s="62">
        <v>2.0</v>
      </c>
      <c r="M174" s="42" t="str">
        <f>IF(K174="","",VLOOKUP(K174,nonscore,2,FALSE))</f>
        <v/>
      </c>
      <c r="N174" s="42" t="str">
        <f>IF(K174="","",VLOOKUP(K174,nonscore,3,FALSE))</f>
        <v/>
      </c>
      <c r="O174" s="38"/>
    </row>
    <row r="175" spans="1:42">
      <c r="A175" s="112"/>
      <c r="B175" s="62">
        <v>3.0</v>
      </c>
      <c r="C175" s="42" t="str">
        <f>IF(A175="","",VLOOKUP(A175,nonscore,2,FALSE))</f>
        <v/>
      </c>
      <c r="D175" s="42" t="str">
        <f>IF(A175="","",VLOOKUP(A175,nonscore,3,FALSE))</f>
        <v/>
      </c>
      <c r="E175" s="93"/>
      <c r="F175" s="225">
        <f>IF(RIGHT(A$88,1)="H",A$88&amp;G175&amp;H175,A$88)</f>
        <v>800.0</v>
      </c>
      <c r="G175" s="225" t="str">
        <f>IF(A175="","",VLOOKUP(A175,nonscore,4,FALSE))</f>
        <v/>
      </c>
      <c r="H175" s="225" t="str">
        <f>IF(A175="","",VLOOKUP(A175,nonscore,6,FALSE))</f>
        <v/>
      </c>
      <c r="I175" s="225" t="str">
        <f>IF(E$88=".","",E$88)</f>
        <v/>
      </c>
      <c r="J175" s="225"/>
      <c r="K175" s="112"/>
      <c r="L175" s="62">
        <v>3.0</v>
      </c>
      <c r="M175" s="42" t="str">
        <f>IF(K175="","",VLOOKUP(K175,nonscore,2,FALSE))</f>
        <v/>
      </c>
      <c r="N175" s="42" t="str">
        <f>IF(K175="","",VLOOKUP(K175,nonscore,3,FALSE))</f>
        <v/>
      </c>
      <c r="O175" s="38"/>
    </row>
    <row r="176" spans="1:42">
      <c r="A176" s="112"/>
      <c r="B176" s="62" t="s">
        <v>114</v>
      </c>
      <c r="C176" s="42" t="str">
        <f>IF(A176="","",VLOOKUP(A176,nonscore,2,FALSE))</f>
        <v/>
      </c>
      <c r="D176" s="42" t="str">
        <f>IF(A176="","",VLOOKUP(A176,nonscore,3,FALSE))</f>
        <v/>
      </c>
      <c r="E176" s="93"/>
      <c r="F176" s="225">
        <f>IF(RIGHT(A$88,1)="H",A$88&amp;G176&amp;H176,A$88)</f>
        <v>800.0</v>
      </c>
      <c r="G176" s="225" t="str">
        <f>IF(A176="","",VLOOKUP(A176,nonscore,4,FALSE))</f>
        <v/>
      </c>
      <c r="H176" s="225" t="str">
        <f>IF(A176="","",VLOOKUP(A176,nonscore,6,FALSE))</f>
        <v/>
      </c>
      <c r="I176" s="225" t="str">
        <f>IF(E$88=".","",E$88)</f>
        <v/>
      </c>
      <c r="J176" s="225"/>
      <c r="K176" s="112"/>
      <c r="L176" s="62" t="s">
        <v>114</v>
      </c>
      <c r="M176" s="42" t="str">
        <f>IF(K176="","",VLOOKUP(K176,nonscore,2,FALSE))</f>
        <v/>
      </c>
      <c r="N176" s="42" t="str">
        <f>IF(K176="","",VLOOKUP(K176,nonscore,3,FALSE))</f>
        <v/>
      </c>
      <c r="O176" s="38"/>
    </row>
    <row r="177" spans="1:42">
      <c r="A177" s="112"/>
      <c r="B177" s="62" t="s">
        <v>115</v>
      </c>
      <c r="C177" s="42" t="str">
        <f>IF(A177="","",VLOOKUP(A177,nonscore,2,FALSE))</f>
        <v/>
      </c>
      <c r="D177" s="42" t="str">
        <f>IF(A177="","",VLOOKUP(A177,nonscore,3,FALSE))</f>
        <v/>
      </c>
      <c r="E177" s="93"/>
      <c r="F177" s="225">
        <f>IF(RIGHT(A$88,1)="H",A$88&amp;G177&amp;H177,A$88)</f>
        <v>800.0</v>
      </c>
      <c r="G177" s="225" t="str">
        <f>IF(A177="","",VLOOKUP(A177,nonscore,4,FALSE))</f>
        <v/>
      </c>
      <c r="H177" s="225" t="str">
        <f>IF(A177="","",VLOOKUP(A177,nonscore,6,FALSE))</f>
        <v/>
      </c>
      <c r="I177" s="225" t="str">
        <f>IF(E$88=".","",E$88)</f>
        <v/>
      </c>
      <c r="J177" s="225"/>
      <c r="K177" s="112"/>
      <c r="L177" s="62" t="s">
        <v>115</v>
      </c>
      <c r="M177" s="42" t="str">
        <f>IF(K177="","",VLOOKUP(K177,nonscore,2,FALSE))</f>
        <v/>
      </c>
      <c r="N177" s="42" t="str">
        <f>IF(K177="","",VLOOKUP(K177,nonscore,3,FALSE))</f>
        <v/>
      </c>
      <c r="O177" s="38"/>
    </row>
    <row r="178" spans="1:42">
      <c r="A178" s="112"/>
      <c r="B178" s="62" t="s">
        <v>116</v>
      </c>
      <c r="C178" s="42" t="str">
        <f>IF(A178="","",VLOOKUP(A178,nonscore,2,FALSE))</f>
        <v/>
      </c>
      <c r="D178" s="42" t="str">
        <f>IF(A178="","",VLOOKUP(A178,nonscore,3,FALSE))</f>
        <v/>
      </c>
      <c r="E178" s="93"/>
      <c r="F178" s="225">
        <f>IF(RIGHT(A$88,1)="H",A$88&amp;G178&amp;H178,A$88)</f>
        <v>800.0</v>
      </c>
      <c r="G178" s="225" t="str">
        <f>IF(A178="","",VLOOKUP(A178,nonscore,4,FALSE))</f>
        <v/>
      </c>
      <c r="H178" s="225" t="str">
        <f>IF(A178="","",VLOOKUP(A178,nonscore,6,FALSE))</f>
        <v/>
      </c>
      <c r="I178" s="225" t="str">
        <f>IF(E$88=".","",E$88)</f>
        <v/>
      </c>
      <c r="J178" s="225"/>
      <c r="K178" s="112"/>
      <c r="L178" s="62" t="s">
        <v>116</v>
      </c>
      <c r="M178" s="42" t="str">
        <f>IF(K178="","",VLOOKUP(K178,nonscore,2,FALSE))</f>
        <v/>
      </c>
      <c r="N178" s="42" t="str">
        <f>IF(K178="","",VLOOKUP(K178,nonscore,3,FALSE))</f>
        <v/>
      </c>
      <c r="O178" s="38"/>
    </row>
    <row r="179" spans="1:42">
      <c r="A179" s="112"/>
      <c r="B179" s="62" t="s">
        <v>117</v>
      </c>
      <c r="C179" s="42" t="str">
        <f>IF(A179="","",VLOOKUP(A179,nonscore,2,FALSE))</f>
        <v/>
      </c>
      <c r="D179" s="42" t="str">
        <f>IF(A179="","",VLOOKUP(A179,nonscore,3,FALSE))</f>
        <v/>
      </c>
      <c r="E179" s="93"/>
      <c r="F179" s="225">
        <f>IF(RIGHT(A$88,1)="H",A$88&amp;G179&amp;H179,A$88)</f>
        <v>800.0</v>
      </c>
      <c r="G179" s="225" t="str">
        <f>IF(A179="","",VLOOKUP(A179,nonscore,4,FALSE))</f>
        <v/>
      </c>
      <c r="H179" s="225" t="str">
        <f>IF(A179="","",VLOOKUP(A179,nonscore,6,FALSE))</f>
        <v/>
      </c>
      <c r="I179" s="225" t="str">
        <f>IF(E$88=".","",E$88)</f>
        <v/>
      </c>
      <c r="J179" s="225"/>
      <c r="K179" s="112"/>
      <c r="L179" s="62" t="s">
        <v>117</v>
      </c>
      <c r="M179" s="42" t="str">
        <f>IF(K179="","",VLOOKUP(K179,nonscore,2,FALSE))</f>
        <v/>
      </c>
      <c r="N179" s="42" t="str">
        <f>IF(K179="","",VLOOKUP(K179,nonscore,3,FALSE))</f>
        <v/>
      </c>
      <c r="O179" s="38"/>
    </row>
    <row r="180" spans="1:42">
      <c r="A180" s="112"/>
      <c r="B180" s="62" t="s">
        <v>118</v>
      </c>
      <c r="C180" s="42" t="str">
        <f>IF(A180="","",VLOOKUP(A180,nonscore,2,FALSE))</f>
        <v/>
      </c>
      <c r="D180" s="42" t="str">
        <f>IF(A180="","",VLOOKUP(A180,nonscore,3,FALSE))</f>
        <v/>
      </c>
      <c r="E180" s="93"/>
      <c r="F180" s="225">
        <f>IF(RIGHT(A$88,1)="H",A$88&amp;G180&amp;H180,A$88)</f>
        <v>800.0</v>
      </c>
      <c r="G180" s="225" t="str">
        <f>IF(A180="","",VLOOKUP(A180,nonscore,4,FALSE))</f>
        <v/>
      </c>
      <c r="H180" s="225" t="str">
        <f>IF(A180="","",VLOOKUP(A180,nonscore,6,FALSE))</f>
        <v/>
      </c>
      <c r="I180" s="225" t="str">
        <f>IF(E$88=".","",E$88)</f>
        <v/>
      </c>
      <c r="J180" s="225"/>
      <c r="K180" s="112"/>
      <c r="L180" s="62" t="s">
        <v>118</v>
      </c>
      <c r="M180" s="42" t="str">
        <f>IF(K180="","",VLOOKUP(K180,nonscore,2,FALSE))</f>
        <v/>
      </c>
      <c r="N180" s="42" t="str">
        <f>IF(K180="","",VLOOKUP(K180,nonscore,3,FALSE))</f>
        <v/>
      </c>
      <c r="O180" s="38"/>
    </row>
    <row r="181" spans="1:42">
      <c r="A181" s="112"/>
      <c r="B181" s="62" t="s">
        <v>393</v>
      </c>
      <c r="C181" s="42" t="str">
        <f>IF(A181="","",VLOOKUP(A181,nonscore,2,FALSE))</f>
        <v/>
      </c>
      <c r="D181" s="42" t="str">
        <f>IF(A181="","",VLOOKUP(A181,nonscore,3,FALSE))</f>
        <v/>
      </c>
      <c r="E181" s="93"/>
      <c r="F181" s="225">
        <f>IF(RIGHT(A$88,1)="H",A$88&amp;G181&amp;H181,A$88)</f>
        <v>800.0</v>
      </c>
      <c r="G181" s="225" t="str">
        <f>IF(A181="","",VLOOKUP(A181,nonscore,4,FALSE))</f>
        <v/>
      </c>
      <c r="H181" s="225" t="str">
        <f>IF(A181="","",VLOOKUP(A181,nonscore,6,FALSE))</f>
        <v/>
      </c>
      <c r="I181" s="225" t="str">
        <f>IF(E$88=".","",E$88)</f>
        <v/>
      </c>
      <c r="J181" s="225"/>
      <c r="K181" s="112"/>
      <c r="L181" s="62" t="s">
        <v>393</v>
      </c>
      <c r="M181" s="42" t="str">
        <f>IF(K181="","",VLOOKUP(K181,nonscore,2,FALSE))</f>
        <v/>
      </c>
      <c r="N181" s="42" t="str">
        <f>IF(K181="","",VLOOKUP(K181,nonscore,3,FALSE))</f>
        <v/>
      </c>
      <c r="O181" s="38"/>
    </row>
    <row r="182" spans="1:42">
      <c r="A182" s="112"/>
      <c r="B182" s="62" t="s">
        <v>394</v>
      </c>
      <c r="C182" s="42" t="str">
        <f>IF(A182="","",VLOOKUP(A182,nonscore,2,FALSE))</f>
        <v/>
      </c>
      <c r="D182" s="42" t="str">
        <f>IF(A182="","",VLOOKUP(A182,nonscore,3,FALSE))</f>
        <v/>
      </c>
      <c r="E182" s="93"/>
      <c r="F182" s="225">
        <f>IF(RIGHT(A$88,1)="H",A$88&amp;G182&amp;H182,A$88)</f>
        <v>800.0</v>
      </c>
      <c r="G182" s="225" t="str">
        <f>IF(A182="","",VLOOKUP(A182,nonscore,4,FALSE))</f>
        <v/>
      </c>
      <c r="H182" s="225" t="str">
        <f>IF(A182="","",VLOOKUP(A182,nonscore,6,FALSE))</f>
        <v/>
      </c>
      <c r="I182" s="225" t="str">
        <f>IF(E$88=".","",E$88)</f>
        <v/>
      </c>
      <c r="J182" s="225"/>
      <c r="K182" s="112"/>
      <c r="L182" s="62" t="s">
        <v>394</v>
      </c>
      <c r="M182" s="42" t="str">
        <f>IF(K182="","",VLOOKUP(K182,nonscore,2,FALSE))</f>
        <v/>
      </c>
      <c r="N182" s="42" t="str">
        <f>IF(K182="","",VLOOKUP(K182,nonscore,3,FALSE))</f>
        <v/>
      </c>
      <c r="O182" s="38"/>
    </row>
    <row r="183" spans="1:42">
      <c r="A183" s="112"/>
      <c r="B183" s="62" t="s">
        <v>395</v>
      </c>
      <c r="C183" s="42" t="str">
        <f>IF(A183="","",VLOOKUP(A183,nonscore,2,FALSE))</f>
        <v/>
      </c>
      <c r="D183" s="42" t="str">
        <f>IF(A183="","",VLOOKUP(A183,nonscore,3,FALSE))</f>
        <v/>
      </c>
      <c r="E183" s="93"/>
      <c r="F183" s="225">
        <f>IF(RIGHT(A$88,1)="H",A$88&amp;G183&amp;H183,A$88)</f>
        <v>800.0</v>
      </c>
      <c r="G183" s="225" t="str">
        <f>IF(A183="","",VLOOKUP(A183,nonscore,4,FALSE))</f>
        <v/>
      </c>
      <c r="H183" s="225" t="str">
        <f>IF(A183="","",VLOOKUP(A183,nonscore,6,FALSE))</f>
        <v/>
      </c>
      <c r="I183" s="225" t="str">
        <f>IF(E$88=".","",E$88)</f>
        <v/>
      </c>
      <c r="J183" s="225"/>
      <c r="K183" s="112"/>
      <c r="L183" s="62" t="s">
        <v>395</v>
      </c>
      <c r="M183" s="42" t="str">
        <f>IF(K183="","",VLOOKUP(K183,nonscore,2,FALSE))</f>
        <v/>
      </c>
      <c r="N183" s="42" t="str">
        <f>IF(K183="","",VLOOKUP(K183,nonscore,3,FALSE))</f>
        <v/>
      </c>
      <c r="O183" s="38"/>
    </row>
    <row r="184" spans="1:42">
      <c r="A184" s="112"/>
      <c r="B184" s="62" t="s">
        <v>396</v>
      </c>
      <c r="C184" s="42" t="str">
        <f>IF(A184="","",VLOOKUP(A184,nonscore,2,FALSE))</f>
        <v/>
      </c>
      <c r="D184" s="42" t="str">
        <f>IF(A184="","",VLOOKUP(A184,nonscore,3,FALSE))</f>
        <v/>
      </c>
      <c r="E184" s="93"/>
      <c r="F184" s="225">
        <f>IF(RIGHT(A$88,1)="H",A$88&amp;G184&amp;H184,A$88)</f>
        <v>800.0</v>
      </c>
      <c r="G184" s="225" t="str">
        <f>IF(A184="","",VLOOKUP(A184,nonscore,4,FALSE))</f>
        <v/>
      </c>
      <c r="H184" s="225" t="str">
        <f>IF(A184="","",VLOOKUP(A184,nonscore,6,FALSE))</f>
        <v/>
      </c>
      <c r="I184" s="225" t="str">
        <f>IF(E$88=".","",E$88)</f>
        <v/>
      </c>
      <c r="J184" s="225"/>
      <c r="K184" s="112"/>
      <c r="L184" s="62" t="s">
        <v>396</v>
      </c>
      <c r="M184" s="42" t="str">
        <f>IF(K184="","",VLOOKUP(K184,nonscore,2,FALSE))</f>
        <v/>
      </c>
      <c r="N184" s="42" t="str">
        <f>IF(K184="","",VLOOKUP(K184,nonscore,3,FALSE))</f>
        <v/>
      </c>
      <c r="O184" s="38"/>
    </row>
    <row r="186" spans="1:42">
      <c r="A186" s="227">
        <v>1500.0</v>
      </c>
      <c r="B186" s="61"/>
      <c r="C186" s="33" t="s">
        <v>459</v>
      </c>
      <c r="D186" s="28" t="s">
        <v>125</v>
      </c>
      <c r="E186" s="91" t="s">
        <v>145</v>
      </c>
      <c r="K186" s="227" t="s">
        <v>160</v>
      </c>
      <c r="L186" s="61"/>
      <c r="M186" s="33"/>
      <c r="N186" s="28"/>
    </row>
    <row r="187" spans="1:42">
      <c r="A187" s="112" t="s">
        <v>460</v>
      </c>
      <c r="B187" s="62">
        <v>1.0</v>
      </c>
      <c r="C187" s="42" t="str">
        <f>IF(A187="","",VLOOKUP(A187,nonscore,2,FALSE))</f>
        <v>Noor Eldin Mahmoud</v>
      </c>
      <c r="D187" s="42" t="str">
        <f>IF(A187="","",VLOOKUP(A187,nonscore,3,FALSE))</f>
        <v>TVH</v>
      </c>
      <c r="E187" s="93">
        <v>0.004217592592592593</v>
      </c>
      <c r="F187" s="225">
        <f>IF(RIGHT(A$88,1)="H",A$88&amp;G187&amp;H187,A$88)</f>
        <v>800.0</v>
      </c>
      <c r="G187" s="225" t="str">
        <f>IF(A187="","",VLOOKUP(A187,nonscore,4,FALSE))</f>
        <v>U13</v>
      </c>
      <c r="H187" s="225" t="str">
        <f>IF(A187="","",VLOOKUP(A187,nonscore,6,FALSE))</f>
        <v>M</v>
      </c>
      <c r="I187" s="225" t="str">
        <f>IF(E$88=".","",E$88)</f>
        <v/>
      </c>
      <c r="J187" s="225"/>
      <c r="K187" s="112"/>
      <c r="L187" s="62">
        <v>1.0</v>
      </c>
      <c r="M187" s="42" t="str">
        <f>IF(K187="","",VLOOKUP(K187,nonscore,2,FALSE))</f>
        <v/>
      </c>
      <c r="N187" s="42" t="str">
        <f>IF(K187="","",VLOOKUP(K187,nonscore,3,FALSE))</f>
        <v/>
      </c>
      <c r="O187" s="38"/>
    </row>
    <row r="188" spans="1:42">
      <c r="A188" s="112"/>
      <c r="B188" s="62">
        <v>2.0</v>
      </c>
      <c r="C188" s="42" t="str">
        <f>IF(A188="","",VLOOKUP(A188,nonscore,2,FALSE))</f>
        <v/>
      </c>
      <c r="D188" s="42" t="str">
        <f>IF(A188="","",VLOOKUP(A188,nonscore,3,FALSE))</f>
        <v/>
      </c>
      <c r="E188" s="93"/>
      <c r="F188" s="225">
        <f>IF(RIGHT(A$88,1)="H",A$88&amp;G188&amp;H188,A$88)</f>
        <v>800.0</v>
      </c>
      <c r="G188" s="225" t="str">
        <f>IF(A188="","",VLOOKUP(A188,nonscore,4,FALSE))</f>
        <v/>
      </c>
      <c r="H188" s="225" t="str">
        <f>IF(A188="","",VLOOKUP(A188,nonscore,6,FALSE))</f>
        <v/>
      </c>
      <c r="I188" s="225" t="str">
        <f>IF(E$88=".","",E$88)</f>
        <v/>
      </c>
      <c r="J188" s="225"/>
      <c r="K188" s="112"/>
      <c r="L188" s="62">
        <v>2.0</v>
      </c>
      <c r="M188" s="42" t="str">
        <f>IF(K188="","",VLOOKUP(K188,nonscore,2,FALSE))</f>
        <v/>
      </c>
      <c r="N188" s="42" t="str">
        <f>IF(K188="","",VLOOKUP(K188,nonscore,3,FALSE))</f>
        <v/>
      </c>
      <c r="O188" s="38"/>
    </row>
    <row r="189" spans="1:42">
      <c r="A189" s="112"/>
      <c r="B189" s="62">
        <v>3.0</v>
      </c>
      <c r="C189" s="42" t="str">
        <f>IF(A189="","",VLOOKUP(A189,nonscore,2,FALSE))</f>
        <v/>
      </c>
      <c r="D189" s="42" t="str">
        <f>IF(A189="","",VLOOKUP(A189,nonscore,3,FALSE))</f>
        <v/>
      </c>
      <c r="E189" s="93"/>
      <c r="F189" s="225">
        <f>IF(RIGHT(A$88,1)="H",A$88&amp;G189&amp;H189,A$88)</f>
        <v>800.0</v>
      </c>
      <c r="G189" s="225" t="str">
        <f>IF(A189="","",VLOOKUP(A189,nonscore,4,FALSE))</f>
        <v/>
      </c>
      <c r="H189" s="225" t="str">
        <f>IF(A189="","",VLOOKUP(A189,nonscore,6,FALSE))</f>
        <v/>
      </c>
      <c r="I189" s="225" t="str">
        <f>IF(E$88=".","",E$88)</f>
        <v/>
      </c>
      <c r="J189" s="225"/>
      <c r="K189" s="112"/>
      <c r="L189" s="62">
        <v>3.0</v>
      </c>
      <c r="M189" s="42" t="str">
        <f>IF(K189="","",VLOOKUP(K189,nonscore,2,FALSE))</f>
        <v/>
      </c>
      <c r="N189" s="42" t="str">
        <f>IF(K189="","",VLOOKUP(K189,nonscore,3,FALSE))</f>
        <v/>
      </c>
      <c r="O189" s="38"/>
    </row>
    <row r="190" spans="1:42">
      <c r="A190" s="112"/>
      <c r="B190" s="62" t="s">
        <v>114</v>
      </c>
      <c r="C190" s="42" t="str">
        <f>IF(A190="","",VLOOKUP(A190,nonscore,2,FALSE))</f>
        <v/>
      </c>
      <c r="D190" s="42" t="str">
        <f>IF(A190="","",VLOOKUP(A190,nonscore,3,FALSE))</f>
        <v/>
      </c>
      <c r="E190" s="93"/>
      <c r="F190" s="225">
        <f>IF(RIGHT(A$88,1)="H",A$88&amp;G190&amp;H190,A$88)</f>
        <v>800.0</v>
      </c>
      <c r="G190" s="225" t="str">
        <f>IF(A190="","",VLOOKUP(A190,nonscore,4,FALSE))</f>
        <v/>
      </c>
      <c r="H190" s="225" t="str">
        <f>IF(A190="","",VLOOKUP(A190,nonscore,6,FALSE))</f>
        <v/>
      </c>
      <c r="I190" s="225" t="str">
        <f>IF(E$88=".","",E$88)</f>
        <v/>
      </c>
      <c r="J190" s="225"/>
      <c r="K190" s="112"/>
      <c r="L190" s="62" t="s">
        <v>114</v>
      </c>
      <c r="M190" s="42" t="str">
        <f>IF(K190="","",VLOOKUP(K190,nonscore,2,FALSE))</f>
        <v/>
      </c>
      <c r="N190" s="42" t="str">
        <f>IF(K190="","",VLOOKUP(K190,nonscore,3,FALSE))</f>
        <v/>
      </c>
      <c r="O190" s="38"/>
    </row>
    <row r="191" spans="1:42">
      <c r="A191" s="112"/>
      <c r="B191" s="62" t="s">
        <v>115</v>
      </c>
      <c r="C191" s="42" t="str">
        <f>IF(A191="","",VLOOKUP(A191,nonscore,2,FALSE))</f>
        <v/>
      </c>
      <c r="D191" s="42" t="str">
        <f>IF(A191="","",VLOOKUP(A191,nonscore,3,FALSE))</f>
        <v/>
      </c>
      <c r="E191" s="93"/>
      <c r="F191" s="225">
        <f>IF(RIGHT(A$88,1)="H",A$88&amp;G191&amp;H191,A$88)</f>
        <v>800.0</v>
      </c>
      <c r="G191" s="225" t="str">
        <f>IF(A191="","",VLOOKUP(A191,nonscore,4,FALSE))</f>
        <v/>
      </c>
      <c r="H191" s="225" t="str">
        <f>IF(A191="","",VLOOKUP(A191,nonscore,6,FALSE))</f>
        <v/>
      </c>
      <c r="I191" s="225" t="str">
        <f>IF(E$88=".","",E$88)</f>
        <v/>
      </c>
      <c r="J191" s="225"/>
      <c r="K191" s="112"/>
      <c r="L191" s="62" t="s">
        <v>115</v>
      </c>
      <c r="M191" s="42" t="str">
        <f>IF(K191="","",VLOOKUP(K191,nonscore,2,FALSE))</f>
        <v/>
      </c>
      <c r="N191" s="42" t="str">
        <f>IF(K191="","",VLOOKUP(K191,nonscore,3,FALSE))</f>
        <v/>
      </c>
      <c r="O191" s="38"/>
    </row>
    <row r="192" spans="1:42">
      <c r="A192" s="112"/>
      <c r="B192" s="62" t="s">
        <v>116</v>
      </c>
      <c r="C192" s="42" t="str">
        <f>IF(A192="","",VLOOKUP(A192,nonscore,2,FALSE))</f>
        <v/>
      </c>
      <c r="D192" s="42" t="str">
        <f>IF(A192="","",VLOOKUP(A192,nonscore,3,FALSE))</f>
        <v/>
      </c>
      <c r="E192" s="93"/>
      <c r="F192" s="225">
        <f>IF(RIGHT(A$88,1)="H",A$88&amp;G192&amp;H192,A$88)</f>
        <v>800.0</v>
      </c>
      <c r="G192" s="225" t="str">
        <f>IF(A192="","",VLOOKUP(A192,nonscore,4,FALSE))</f>
        <v/>
      </c>
      <c r="H192" s="225" t="str">
        <f>IF(A192="","",VLOOKUP(A192,nonscore,6,FALSE))</f>
        <v/>
      </c>
      <c r="I192" s="225" t="str">
        <f>IF(E$88=".","",E$88)</f>
        <v/>
      </c>
      <c r="J192" s="225"/>
      <c r="K192" s="112"/>
      <c r="L192" s="62" t="s">
        <v>116</v>
      </c>
      <c r="M192" s="42" t="str">
        <f>IF(K192="","",VLOOKUP(K192,nonscore,2,FALSE))</f>
        <v/>
      </c>
      <c r="N192" s="42" t="str">
        <f>IF(K192="","",VLOOKUP(K192,nonscore,3,FALSE))</f>
        <v/>
      </c>
      <c r="O192" s="38"/>
    </row>
    <row r="193" spans="1:42">
      <c r="A193" s="112"/>
      <c r="B193" s="62" t="s">
        <v>117</v>
      </c>
      <c r="C193" s="42" t="str">
        <f>IF(A193="","",VLOOKUP(A193,nonscore,2,FALSE))</f>
        <v/>
      </c>
      <c r="D193" s="42" t="str">
        <f>IF(A193="","",VLOOKUP(A193,nonscore,3,FALSE))</f>
        <v/>
      </c>
      <c r="E193" s="93"/>
      <c r="F193" s="225">
        <f>IF(RIGHT(A$88,1)="H",A$88&amp;G193&amp;H193,A$88)</f>
        <v>800.0</v>
      </c>
      <c r="G193" s="225" t="str">
        <f>IF(A193="","",VLOOKUP(A193,nonscore,4,FALSE))</f>
        <v/>
      </c>
      <c r="H193" s="225" t="str">
        <f>IF(A193="","",VLOOKUP(A193,nonscore,6,FALSE))</f>
        <v/>
      </c>
      <c r="I193" s="225" t="str">
        <f>IF(E$88=".","",E$88)</f>
        <v/>
      </c>
      <c r="J193" s="225"/>
      <c r="K193" s="112"/>
      <c r="L193" s="62" t="s">
        <v>117</v>
      </c>
      <c r="M193" s="42" t="str">
        <f>IF(K193="","",VLOOKUP(K193,nonscore,2,FALSE))</f>
        <v/>
      </c>
      <c r="N193" s="42" t="str">
        <f>IF(K193="","",VLOOKUP(K193,nonscore,3,FALSE))</f>
        <v/>
      </c>
      <c r="O193" s="38"/>
    </row>
    <row r="194" spans="1:42">
      <c r="A194" s="112"/>
      <c r="B194" s="62" t="s">
        <v>118</v>
      </c>
      <c r="C194" s="42" t="str">
        <f>IF(A194="","",VLOOKUP(A194,nonscore,2,FALSE))</f>
        <v/>
      </c>
      <c r="D194" s="42" t="str">
        <f>IF(A194="","",VLOOKUP(A194,nonscore,3,FALSE))</f>
        <v/>
      </c>
      <c r="E194" s="93"/>
      <c r="F194" s="225">
        <f>IF(RIGHT(A$88,1)="H",A$88&amp;G194&amp;H194,A$88)</f>
        <v>800.0</v>
      </c>
      <c r="G194" s="225" t="str">
        <f>IF(A194="","",VLOOKUP(A194,nonscore,4,FALSE))</f>
        <v/>
      </c>
      <c r="H194" s="225" t="str">
        <f>IF(A194="","",VLOOKUP(A194,nonscore,6,FALSE))</f>
        <v/>
      </c>
      <c r="I194" s="225" t="str">
        <f>IF(E$88=".","",E$88)</f>
        <v/>
      </c>
      <c r="J194" s="225"/>
      <c r="K194" s="112"/>
      <c r="L194" s="62" t="s">
        <v>118</v>
      </c>
      <c r="M194" s="42" t="str">
        <f>IF(K194="","",VLOOKUP(K194,nonscore,2,FALSE))</f>
        <v/>
      </c>
      <c r="N194" s="42" t="str">
        <f>IF(K194="","",VLOOKUP(K194,nonscore,3,FALSE))</f>
        <v/>
      </c>
      <c r="O194" s="38"/>
    </row>
    <row r="195" spans="1:42">
      <c r="A195" s="112"/>
      <c r="B195" s="62" t="s">
        <v>393</v>
      </c>
      <c r="C195" s="42" t="str">
        <f>IF(A195="","",VLOOKUP(A195,nonscore,2,FALSE))</f>
        <v/>
      </c>
      <c r="D195" s="42" t="str">
        <f>IF(A195="","",VLOOKUP(A195,nonscore,3,FALSE))</f>
        <v/>
      </c>
      <c r="E195" s="93"/>
      <c r="F195" s="225">
        <f>IF(RIGHT(A$88,1)="H",A$88&amp;G195&amp;H195,A$88)</f>
        <v>800.0</v>
      </c>
      <c r="G195" s="225" t="str">
        <f>IF(A195="","",VLOOKUP(A195,nonscore,4,FALSE))</f>
        <v/>
      </c>
      <c r="H195" s="225" t="str">
        <f>IF(A195="","",VLOOKUP(A195,nonscore,6,FALSE))</f>
        <v/>
      </c>
      <c r="I195" s="225" t="str">
        <f>IF(E$88=".","",E$88)</f>
        <v/>
      </c>
      <c r="J195" s="225"/>
      <c r="K195" s="112"/>
      <c r="L195" s="62" t="s">
        <v>393</v>
      </c>
      <c r="M195" s="42" t="str">
        <f>IF(K195="","",VLOOKUP(K195,nonscore,2,FALSE))</f>
        <v/>
      </c>
      <c r="N195" s="42" t="str">
        <f>IF(K195="","",VLOOKUP(K195,nonscore,3,FALSE))</f>
        <v/>
      </c>
      <c r="O195" s="38"/>
    </row>
    <row r="196" spans="1:42">
      <c r="A196" s="112"/>
      <c r="B196" s="62" t="s">
        <v>394</v>
      </c>
      <c r="C196" s="42" t="str">
        <f>IF(A196="","",VLOOKUP(A196,nonscore,2,FALSE))</f>
        <v/>
      </c>
      <c r="D196" s="42" t="str">
        <f>IF(A196="","",VLOOKUP(A196,nonscore,3,FALSE))</f>
        <v/>
      </c>
      <c r="E196" s="93"/>
      <c r="F196" s="225">
        <f>IF(RIGHT(A$88,1)="H",A$88&amp;G196&amp;H196,A$88)</f>
        <v>800.0</v>
      </c>
      <c r="G196" s="225" t="str">
        <f>IF(A196="","",VLOOKUP(A196,nonscore,4,FALSE))</f>
        <v/>
      </c>
      <c r="H196" s="225" t="str">
        <f>IF(A196="","",VLOOKUP(A196,nonscore,6,FALSE))</f>
        <v/>
      </c>
      <c r="I196" s="225" t="str">
        <f>IF(E$88=".","",E$88)</f>
        <v/>
      </c>
      <c r="J196" s="225"/>
      <c r="K196" s="112"/>
      <c r="L196" s="62" t="s">
        <v>394</v>
      </c>
      <c r="M196" s="42" t="str">
        <f>IF(K196="","",VLOOKUP(K196,nonscore,2,FALSE))</f>
        <v/>
      </c>
      <c r="N196" s="42" t="str">
        <f>IF(K196="","",VLOOKUP(K196,nonscore,3,FALSE))</f>
        <v/>
      </c>
      <c r="O196" s="38"/>
    </row>
    <row r="197" spans="1:42">
      <c r="A197" s="112"/>
      <c r="B197" s="62" t="s">
        <v>395</v>
      </c>
      <c r="C197" s="42" t="str">
        <f>IF(A197="","",VLOOKUP(A197,nonscore,2,FALSE))</f>
        <v/>
      </c>
      <c r="D197" s="42" t="str">
        <f>IF(A197="","",VLOOKUP(A197,nonscore,3,FALSE))</f>
        <v/>
      </c>
      <c r="E197" s="93"/>
      <c r="F197" s="225">
        <f>IF(RIGHT(A$88,1)="H",A$88&amp;G197&amp;H197,A$88)</f>
        <v>800.0</v>
      </c>
      <c r="G197" s="225" t="str">
        <f>IF(A197="","",VLOOKUP(A197,nonscore,4,FALSE))</f>
        <v/>
      </c>
      <c r="H197" s="225" t="str">
        <f>IF(A197="","",VLOOKUP(A197,nonscore,6,FALSE))</f>
        <v/>
      </c>
      <c r="I197" s="225" t="str">
        <f>IF(E$88=".","",E$88)</f>
        <v/>
      </c>
      <c r="J197" s="225"/>
      <c r="K197" s="112"/>
      <c r="L197" s="62" t="s">
        <v>395</v>
      </c>
      <c r="M197" s="42" t="str">
        <f>IF(K197="","",VLOOKUP(K197,nonscore,2,FALSE))</f>
        <v/>
      </c>
      <c r="N197" s="42" t="str">
        <f>IF(K197="","",VLOOKUP(K197,nonscore,3,FALSE))</f>
        <v/>
      </c>
      <c r="O197" s="38"/>
    </row>
    <row r="198" spans="1:42">
      <c r="A198" s="112"/>
      <c r="B198" s="62" t="s">
        <v>396</v>
      </c>
      <c r="C198" s="42" t="str">
        <f>IF(A198="","",VLOOKUP(A198,nonscore,2,FALSE))</f>
        <v/>
      </c>
      <c r="D198" s="42" t="str">
        <f>IF(A198="","",VLOOKUP(A198,nonscore,3,FALSE))</f>
        <v/>
      </c>
      <c r="E198" s="93"/>
      <c r="F198" s="225">
        <f>IF(RIGHT(A$88,1)="H",A$88&amp;G198&amp;H198,A$88)</f>
        <v>800.0</v>
      </c>
      <c r="G198" s="225" t="str">
        <f>IF(A198="","",VLOOKUP(A198,nonscore,4,FALSE))</f>
        <v/>
      </c>
      <c r="H198" s="225" t="str">
        <f>IF(A198="","",VLOOKUP(A198,nonscore,6,FALSE))</f>
        <v/>
      </c>
      <c r="I198" s="225" t="str">
        <f>IF(E$88=".","",E$88)</f>
        <v/>
      </c>
      <c r="J198" s="225"/>
      <c r="K198" s="112"/>
      <c r="L198" s="62" t="s">
        <v>396</v>
      </c>
      <c r="M198" s="42" t="str">
        <f>IF(K198="","",VLOOKUP(K198,nonscore,2,FALSE))</f>
        <v/>
      </c>
      <c r="N198" s="42" t="str">
        <f>IF(K198="","",VLOOKUP(K198,nonscore,3,FALSE))</f>
        <v/>
      </c>
      <c r="O198" s="38"/>
    </row>
    <row r="200" spans="1:42">
      <c r="A200" s="227">
        <v>1500.0</v>
      </c>
      <c r="B200" s="61"/>
      <c r="C200" s="33" t="s">
        <v>461</v>
      </c>
      <c r="D200" s="28" t="s">
        <v>125</v>
      </c>
      <c r="E200" s="91" t="s">
        <v>145</v>
      </c>
      <c r="K200" s="227" t="s">
        <v>160</v>
      </c>
      <c r="L200" s="61"/>
      <c r="M200" s="33"/>
      <c r="N200" s="28"/>
    </row>
    <row r="201" spans="1:42">
      <c r="A201" s="112" t="s">
        <v>462</v>
      </c>
      <c r="B201" s="62">
        <v>1.0</v>
      </c>
      <c r="C201" s="42" t="str">
        <f>IF(A201="","",VLOOKUP(A201,nonscore,2,FALSE))</f>
        <v>Harry Turner</v>
      </c>
      <c r="D201" s="42" t="str">
        <f>IF(A201="","",VLOOKUP(A201,nonscore,3,FALSE))</f>
        <v>Cookham</v>
      </c>
      <c r="E201" s="38" t="s">
        <v>463</v>
      </c>
      <c r="F201" s="225">
        <f>IF(RIGHT(A$88,1)="H",A$88&amp;G201&amp;H201,A$88)</f>
        <v>800.0</v>
      </c>
      <c r="G201" s="225" t="str">
        <f>IF(A201="","",VLOOKUP(A201,nonscore,4,FALSE))</f>
        <v>U17 </v>
      </c>
      <c r="H201" s="225" t="str">
        <f>IF(A201="","",VLOOKUP(A201,nonscore,6,FALSE))</f>
        <v>M</v>
      </c>
      <c r="I201" s="225" t="str">
        <f>IF(E$88=".","",E$88)</f>
        <v/>
      </c>
      <c r="J201" s="225"/>
      <c r="K201" s="112"/>
      <c r="L201" s="62">
        <v>1.0</v>
      </c>
      <c r="M201" s="42" t="str">
        <f>IF(K201="","",VLOOKUP(K201,nonscore,2,FALSE))</f>
        <v/>
      </c>
      <c r="N201" s="42" t="str">
        <f>IF(K201="","",VLOOKUP(K201,nonscore,3,FALSE))</f>
        <v/>
      </c>
      <c r="O201" s="38"/>
    </row>
    <row r="202" spans="1:42">
      <c r="A202" s="112"/>
      <c r="B202" s="62">
        <v>2.0</v>
      </c>
      <c r="C202" s="42" t="str">
        <f>IF(A202="","",VLOOKUP(A202,nonscore,2,FALSE))</f>
        <v/>
      </c>
      <c r="D202" s="42" t="str">
        <f>IF(A202="","",VLOOKUP(A202,nonscore,3,FALSE))</f>
        <v/>
      </c>
      <c r="E202" s="93"/>
      <c r="F202" s="225">
        <f>IF(RIGHT(A$88,1)="H",A$88&amp;G202&amp;H202,A$88)</f>
        <v>800.0</v>
      </c>
      <c r="G202" s="225" t="str">
        <f>IF(A202="","",VLOOKUP(A202,nonscore,4,FALSE))</f>
        <v/>
      </c>
      <c r="H202" s="225" t="str">
        <f>IF(A202="","",VLOOKUP(A202,nonscore,6,FALSE))</f>
        <v/>
      </c>
      <c r="I202" s="225" t="str">
        <f>IF(E$88=".","",E$88)</f>
        <v/>
      </c>
      <c r="J202" s="225"/>
      <c r="K202" s="112"/>
      <c r="L202" s="62">
        <v>2.0</v>
      </c>
      <c r="M202" s="42" t="str">
        <f>IF(K202="","",VLOOKUP(K202,nonscore,2,FALSE))</f>
        <v/>
      </c>
      <c r="N202" s="42" t="str">
        <f>IF(K202="","",VLOOKUP(K202,nonscore,3,FALSE))</f>
        <v/>
      </c>
      <c r="O202" s="38"/>
    </row>
    <row r="203" spans="1:42">
      <c r="A203" s="112"/>
      <c r="B203" s="62">
        <v>3.0</v>
      </c>
      <c r="C203" s="42" t="str">
        <f>IF(A203="","",VLOOKUP(A203,nonscore,2,FALSE))</f>
        <v/>
      </c>
      <c r="D203" s="42" t="str">
        <f>IF(A203="","",VLOOKUP(A203,nonscore,3,FALSE))</f>
        <v/>
      </c>
      <c r="E203" s="93"/>
      <c r="F203" s="225">
        <f>IF(RIGHT(A$88,1)="H",A$88&amp;G203&amp;H203,A$88)</f>
        <v>800.0</v>
      </c>
      <c r="G203" s="225" t="str">
        <f>IF(A203="","",VLOOKUP(A203,nonscore,4,FALSE))</f>
        <v/>
      </c>
      <c r="H203" s="225" t="str">
        <f>IF(A203="","",VLOOKUP(A203,nonscore,6,FALSE))</f>
        <v/>
      </c>
      <c r="I203" s="225" t="str">
        <f>IF(E$88=".","",E$88)</f>
        <v/>
      </c>
      <c r="J203" s="225"/>
      <c r="K203" s="112"/>
      <c r="L203" s="62">
        <v>3.0</v>
      </c>
      <c r="M203" s="42" t="str">
        <f>IF(K203="","",VLOOKUP(K203,nonscore,2,FALSE))</f>
        <v/>
      </c>
      <c r="N203" s="42" t="str">
        <f>IF(K203="","",VLOOKUP(K203,nonscore,3,FALSE))</f>
        <v/>
      </c>
      <c r="O203" s="38"/>
    </row>
    <row r="204" spans="1:42">
      <c r="A204" s="112"/>
      <c r="B204" s="62" t="s">
        <v>114</v>
      </c>
      <c r="C204" s="42" t="str">
        <f>IF(A204="","",VLOOKUP(A204,nonscore,2,FALSE))</f>
        <v/>
      </c>
      <c r="D204" s="42" t="str">
        <f>IF(A204="","",VLOOKUP(A204,nonscore,3,FALSE))</f>
        <v/>
      </c>
      <c r="E204" s="93"/>
      <c r="F204" s="225">
        <f>IF(RIGHT(A$88,1)="H",A$88&amp;G204&amp;H204,A$88)</f>
        <v>800.0</v>
      </c>
      <c r="G204" s="225" t="str">
        <f>IF(A204="","",VLOOKUP(A204,nonscore,4,FALSE))</f>
        <v/>
      </c>
      <c r="H204" s="225" t="str">
        <f>IF(A204="","",VLOOKUP(A204,nonscore,6,FALSE))</f>
        <v/>
      </c>
      <c r="I204" s="225" t="str">
        <f>IF(E$88=".","",E$88)</f>
        <v/>
      </c>
      <c r="J204" s="225"/>
      <c r="K204" s="112"/>
      <c r="L204" s="62" t="s">
        <v>114</v>
      </c>
      <c r="M204" s="42" t="str">
        <f>IF(K204="","",VLOOKUP(K204,nonscore,2,FALSE))</f>
        <v/>
      </c>
      <c r="N204" s="42" t="str">
        <f>IF(K204="","",VLOOKUP(K204,nonscore,3,FALSE))</f>
        <v/>
      </c>
      <c r="O204" s="38"/>
    </row>
    <row r="205" spans="1:42">
      <c r="A205" s="112"/>
      <c r="B205" s="62" t="s">
        <v>115</v>
      </c>
      <c r="C205" s="42" t="str">
        <f>IF(A205="","",VLOOKUP(A205,nonscore,2,FALSE))</f>
        <v/>
      </c>
      <c r="D205" s="42" t="str">
        <f>IF(A205="","",VLOOKUP(A205,nonscore,3,FALSE))</f>
        <v/>
      </c>
      <c r="E205" s="93"/>
      <c r="F205" s="225">
        <f>IF(RIGHT(A$88,1)="H",A$88&amp;G205&amp;H205,A$88)</f>
        <v>800.0</v>
      </c>
      <c r="G205" s="225" t="str">
        <f>IF(A205="","",VLOOKUP(A205,nonscore,4,FALSE))</f>
        <v/>
      </c>
      <c r="H205" s="225" t="str">
        <f>IF(A205="","",VLOOKUP(A205,nonscore,6,FALSE))</f>
        <v/>
      </c>
      <c r="I205" s="225" t="str">
        <f>IF(E$88=".","",E$88)</f>
        <v/>
      </c>
      <c r="J205" s="225"/>
      <c r="K205" s="112"/>
      <c r="L205" s="62" t="s">
        <v>115</v>
      </c>
      <c r="M205" s="42" t="str">
        <f>IF(K205="","",VLOOKUP(K205,nonscore,2,FALSE))</f>
        <v/>
      </c>
      <c r="N205" s="42" t="str">
        <f>IF(K205="","",VLOOKUP(K205,nonscore,3,FALSE))</f>
        <v/>
      </c>
      <c r="O205" s="38"/>
    </row>
    <row r="206" spans="1:42">
      <c r="A206" s="112"/>
      <c r="B206" s="62" t="s">
        <v>116</v>
      </c>
      <c r="C206" s="42" t="str">
        <f>IF(A206="","",VLOOKUP(A206,nonscore,2,FALSE))</f>
        <v/>
      </c>
      <c r="D206" s="42" t="str">
        <f>IF(A206="","",VLOOKUP(A206,nonscore,3,FALSE))</f>
        <v/>
      </c>
      <c r="E206" s="93"/>
      <c r="F206" s="225">
        <f>IF(RIGHT(A$88,1)="H",A$88&amp;G206&amp;H206,A$88)</f>
        <v>800.0</v>
      </c>
      <c r="G206" s="225" t="str">
        <f>IF(A206="","",VLOOKUP(A206,nonscore,4,FALSE))</f>
        <v/>
      </c>
      <c r="H206" s="225" t="str">
        <f>IF(A206="","",VLOOKUP(A206,nonscore,6,FALSE))</f>
        <v/>
      </c>
      <c r="I206" s="225" t="str">
        <f>IF(E$88=".","",E$88)</f>
        <v/>
      </c>
      <c r="J206" s="225"/>
      <c r="K206" s="112"/>
      <c r="L206" s="62" t="s">
        <v>116</v>
      </c>
      <c r="M206" s="42" t="str">
        <f>IF(K206="","",VLOOKUP(K206,nonscore,2,FALSE))</f>
        <v/>
      </c>
      <c r="N206" s="42" t="str">
        <f>IF(K206="","",VLOOKUP(K206,nonscore,3,FALSE))</f>
        <v/>
      </c>
      <c r="O206" s="38"/>
    </row>
    <row r="207" spans="1:42">
      <c r="A207" s="112"/>
      <c r="B207" s="62" t="s">
        <v>117</v>
      </c>
      <c r="C207" s="42" t="str">
        <f>IF(A207="","",VLOOKUP(A207,nonscore,2,FALSE))</f>
        <v/>
      </c>
      <c r="D207" s="42" t="str">
        <f>IF(A207="","",VLOOKUP(A207,nonscore,3,FALSE))</f>
        <v/>
      </c>
      <c r="E207" s="93"/>
      <c r="F207" s="225">
        <f>IF(RIGHT(A$88,1)="H",A$88&amp;G207&amp;H207,A$88)</f>
        <v>800.0</v>
      </c>
      <c r="G207" s="225" t="str">
        <f>IF(A207="","",VLOOKUP(A207,nonscore,4,FALSE))</f>
        <v/>
      </c>
      <c r="H207" s="225" t="str">
        <f>IF(A207="","",VLOOKUP(A207,nonscore,6,FALSE))</f>
        <v/>
      </c>
      <c r="I207" s="225" t="str">
        <f>IF(E$88=".","",E$88)</f>
        <v/>
      </c>
      <c r="J207" s="225"/>
      <c r="K207" s="112"/>
      <c r="L207" s="62" t="s">
        <v>117</v>
      </c>
      <c r="M207" s="42" t="str">
        <f>IF(K207="","",VLOOKUP(K207,nonscore,2,FALSE))</f>
        <v/>
      </c>
      <c r="N207" s="42" t="str">
        <f>IF(K207="","",VLOOKUP(K207,nonscore,3,FALSE))</f>
        <v/>
      </c>
      <c r="O207" s="38"/>
    </row>
    <row r="208" spans="1:42">
      <c r="A208" s="112"/>
      <c r="B208" s="62" t="s">
        <v>118</v>
      </c>
      <c r="C208" s="42" t="str">
        <f>IF(A208="","",VLOOKUP(A208,nonscore,2,FALSE))</f>
        <v/>
      </c>
      <c r="D208" s="42" t="str">
        <f>IF(A208="","",VLOOKUP(A208,nonscore,3,FALSE))</f>
        <v/>
      </c>
      <c r="E208" s="93"/>
      <c r="F208" s="225">
        <f>IF(RIGHT(A$88,1)="H",A$88&amp;G208&amp;H208,A$88)</f>
        <v>800.0</v>
      </c>
      <c r="G208" s="225" t="str">
        <f>IF(A208="","",VLOOKUP(A208,nonscore,4,FALSE))</f>
        <v/>
      </c>
      <c r="H208" s="225" t="str">
        <f>IF(A208="","",VLOOKUP(A208,nonscore,6,FALSE))</f>
        <v/>
      </c>
      <c r="I208" s="225" t="str">
        <f>IF(E$88=".","",E$88)</f>
        <v/>
      </c>
      <c r="J208" s="225"/>
      <c r="K208" s="112"/>
      <c r="L208" s="62" t="s">
        <v>118</v>
      </c>
      <c r="M208" s="42" t="str">
        <f>IF(K208="","",VLOOKUP(K208,nonscore,2,FALSE))</f>
        <v/>
      </c>
      <c r="N208" s="42" t="str">
        <f>IF(K208="","",VLOOKUP(K208,nonscore,3,FALSE))</f>
        <v/>
      </c>
      <c r="O208" s="38"/>
    </row>
    <row r="209" spans="1:42">
      <c r="A209" s="112"/>
      <c r="B209" s="62" t="s">
        <v>393</v>
      </c>
      <c r="C209" s="42" t="str">
        <f>IF(A209="","",VLOOKUP(A209,nonscore,2,FALSE))</f>
        <v/>
      </c>
      <c r="D209" s="42" t="str">
        <f>IF(A209="","",VLOOKUP(A209,nonscore,3,FALSE))</f>
        <v/>
      </c>
      <c r="E209" s="93"/>
      <c r="F209" s="225">
        <f>IF(RIGHT(A$88,1)="H",A$88&amp;G209&amp;H209,A$88)</f>
        <v>800.0</v>
      </c>
      <c r="G209" s="225" t="str">
        <f>IF(A209="","",VLOOKUP(A209,nonscore,4,FALSE))</f>
        <v/>
      </c>
      <c r="H209" s="225" t="str">
        <f>IF(A209="","",VLOOKUP(A209,nonscore,6,FALSE))</f>
        <v/>
      </c>
      <c r="I209" s="225" t="str">
        <f>IF(E$88=".","",E$88)</f>
        <v/>
      </c>
      <c r="J209" s="225"/>
      <c r="K209" s="112"/>
      <c r="L209" s="62" t="s">
        <v>393</v>
      </c>
      <c r="M209" s="42" t="str">
        <f>IF(K209="","",VLOOKUP(K209,nonscore,2,FALSE))</f>
        <v/>
      </c>
      <c r="N209" s="42" t="str">
        <f>IF(K209="","",VLOOKUP(K209,nonscore,3,FALSE))</f>
        <v/>
      </c>
      <c r="O209" s="38"/>
    </row>
    <row r="210" spans="1:42">
      <c r="A210" s="112"/>
      <c r="B210" s="62" t="s">
        <v>394</v>
      </c>
      <c r="C210" s="42" t="str">
        <f>IF(A210="","",VLOOKUP(A210,nonscore,2,FALSE))</f>
        <v/>
      </c>
      <c r="D210" s="42" t="str">
        <f>IF(A210="","",VLOOKUP(A210,nonscore,3,FALSE))</f>
        <v/>
      </c>
      <c r="E210" s="93"/>
      <c r="F210" s="225">
        <f>IF(RIGHT(A$88,1)="H",A$88&amp;G210&amp;H210,A$88)</f>
        <v>800.0</v>
      </c>
      <c r="G210" s="225" t="str">
        <f>IF(A210="","",VLOOKUP(A210,nonscore,4,FALSE))</f>
        <v/>
      </c>
      <c r="H210" s="225" t="str">
        <f>IF(A210="","",VLOOKUP(A210,nonscore,6,FALSE))</f>
        <v/>
      </c>
      <c r="I210" s="225" t="str">
        <f>IF(E$88=".","",E$88)</f>
        <v/>
      </c>
      <c r="J210" s="225"/>
      <c r="K210" s="112"/>
      <c r="L210" s="62" t="s">
        <v>394</v>
      </c>
      <c r="M210" s="42" t="str">
        <f>IF(K210="","",VLOOKUP(K210,nonscore,2,FALSE))</f>
        <v/>
      </c>
      <c r="N210" s="42" t="str">
        <f>IF(K210="","",VLOOKUP(K210,nonscore,3,FALSE))</f>
        <v/>
      </c>
      <c r="O210" s="38"/>
    </row>
    <row r="211" spans="1:42">
      <c r="A211" s="112"/>
      <c r="B211" s="62" t="s">
        <v>395</v>
      </c>
      <c r="C211" s="42" t="str">
        <f>IF(A211="","",VLOOKUP(A211,nonscore,2,FALSE))</f>
        <v/>
      </c>
      <c r="D211" s="42" t="str">
        <f>IF(A211="","",VLOOKUP(A211,nonscore,3,FALSE))</f>
        <v/>
      </c>
      <c r="E211" s="93"/>
      <c r="F211" s="225">
        <f>IF(RIGHT(A$88,1)="H",A$88&amp;G211&amp;H211,A$88)</f>
        <v>800.0</v>
      </c>
      <c r="G211" s="225" t="str">
        <f>IF(A211="","",VLOOKUP(A211,nonscore,4,FALSE))</f>
        <v/>
      </c>
      <c r="H211" s="225" t="str">
        <f>IF(A211="","",VLOOKUP(A211,nonscore,6,FALSE))</f>
        <v/>
      </c>
      <c r="I211" s="225" t="str">
        <f>IF(E$88=".","",E$88)</f>
        <v/>
      </c>
      <c r="J211" s="225"/>
      <c r="K211" s="112"/>
      <c r="L211" s="62" t="s">
        <v>395</v>
      </c>
      <c r="M211" s="42" t="str">
        <f>IF(K211="","",VLOOKUP(K211,nonscore,2,FALSE))</f>
        <v/>
      </c>
      <c r="N211" s="42" t="str">
        <f>IF(K211="","",VLOOKUP(K211,nonscore,3,FALSE))</f>
        <v/>
      </c>
      <c r="O211" s="38"/>
    </row>
    <row r="212" spans="1:42">
      <c r="A212" s="112"/>
      <c r="B212" s="62" t="s">
        <v>396</v>
      </c>
      <c r="C212" s="42" t="str">
        <f>IF(A212="","",VLOOKUP(A212,nonscore,2,FALSE))</f>
        <v/>
      </c>
      <c r="D212" s="42" t="str">
        <f>IF(A212="","",VLOOKUP(A212,nonscore,3,FALSE))</f>
        <v/>
      </c>
      <c r="E212" s="93"/>
      <c r="F212" s="225">
        <f>IF(RIGHT(A$88,1)="H",A$88&amp;G212&amp;H212,A$88)</f>
        <v>800.0</v>
      </c>
      <c r="G212" s="225" t="str">
        <f>IF(A212="","",VLOOKUP(A212,nonscore,4,FALSE))</f>
        <v/>
      </c>
      <c r="H212" s="225" t="str">
        <f>IF(A212="","",VLOOKUP(A212,nonscore,6,FALSE))</f>
        <v/>
      </c>
      <c r="I212" s="225" t="str">
        <f>IF(E$88=".","",E$88)</f>
        <v/>
      </c>
      <c r="J212" s="225"/>
      <c r="K212" s="112"/>
      <c r="L212" s="62" t="s">
        <v>396</v>
      </c>
      <c r="M212" s="42" t="str">
        <f>IF(K212="","",VLOOKUP(K212,nonscore,2,FALSE))</f>
        <v/>
      </c>
      <c r="N212" s="42" t="str">
        <f>IF(K212="","",VLOOKUP(K212,nonscore,3,FALSE))</f>
        <v/>
      </c>
      <c r="O212" s="38"/>
    </row>
    <row r="214" spans="1:42">
      <c r="A214" s="227">
        <v>200.0</v>
      </c>
      <c r="B214" s="61"/>
      <c r="C214" s="33" t="s">
        <v>464</v>
      </c>
      <c r="D214" s="28" t="s">
        <v>125</v>
      </c>
      <c r="E214" s="91">
        <v>0.1</v>
      </c>
      <c r="K214" s="227" t="s">
        <v>160</v>
      </c>
      <c r="L214" s="61"/>
      <c r="M214" s="33"/>
      <c r="N214" s="28"/>
    </row>
    <row r="215" spans="1:42">
      <c r="A215" s="112" t="s">
        <v>465</v>
      </c>
      <c r="B215" s="62">
        <v>1.0</v>
      </c>
      <c r="C215" s="42" t="str">
        <f>IF(A215="","",VLOOKUP(A215,nonscore,2,FALSE))</f>
        <v>Rhukia Johnston</v>
      </c>
      <c r="D215" s="42" t="str">
        <f>IF(A215="","",VLOOKUP(A215,nonscore,3,FALSE))</f>
        <v>Shaftesbury</v>
      </c>
      <c r="E215" s="93">
        <v>29.62</v>
      </c>
      <c r="F215" s="225">
        <f>IF(RIGHT(A$88,1)="H",A$88&amp;G215&amp;H215,A$88)</f>
        <v>800.0</v>
      </c>
      <c r="G215" s="225" t="str">
        <f>IF(A215="","",VLOOKUP(A215,nonscore,4,FALSE))</f>
        <v>U15</v>
      </c>
      <c r="H215" s="225" t="str">
        <f>IF(A215="","",VLOOKUP(A215,nonscore,6,FALSE))</f>
        <v>W</v>
      </c>
      <c r="I215" s="225" t="str">
        <f>IF(E$88=".","",E$88)</f>
        <v/>
      </c>
      <c r="J215" s="225"/>
      <c r="K215" s="112"/>
      <c r="L215" s="62">
        <v>1.0</v>
      </c>
      <c r="M215" s="42" t="str">
        <f>IF(K215="","",VLOOKUP(K215,nonscore,2,FALSE))</f>
        <v/>
      </c>
      <c r="N215" s="42" t="str">
        <f>IF(K215="","",VLOOKUP(K215,nonscore,3,FALSE))</f>
        <v/>
      </c>
      <c r="O215" s="38"/>
    </row>
    <row r="216" spans="1:42">
      <c r="A216" s="112" t="s">
        <v>466</v>
      </c>
      <c r="B216" s="62">
        <v>2.0</v>
      </c>
      <c r="C216" s="42" t="str">
        <f>IF(A216="","",VLOOKUP(A216,nonscore,2,FALSE))</f>
        <v>Holly Taylor</v>
      </c>
      <c r="D216" s="42" t="str">
        <f>IF(A216="","",VLOOKUP(A216,nonscore,3,FALSE))</f>
        <v>Shaftesbury</v>
      </c>
      <c r="E216" s="93">
        <v>29.69</v>
      </c>
      <c r="F216" s="225">
        <f>IF(RIGHT(A$88,1)="H",A$88&amp;G216&amp;H216,A$88)</f>
        <v>800.0</v>
      </c>
      <c r="G216" s="225" t="str">
        <f>IF(A216="","",VLOOKUP(A216,nonscore,4,FALSE))</f>
        <v>U15</v>
      </c>
      <c r="H216" s="225" t="str">
        <f>IF(A216="","",VLOOKUP(A216,nonscore,6,FALSE))</f>
        <v>W</v>
      </c>
      <c r="I216" s="225" t="str">
        <f>IF(E$88=".","",E$88)</f>
        <v/>
      </c>
      <c r="J216" s="225"/>
      <c r="K216" s="112"/>
      <c r="L216" s="62">
        <v>2.0</v>
      </c>
      <c r="M216" s="42" t="str">
        <f>IF(K216="","",VLOOKUP(K216,nonscore,2,FALSE))</f>
        <v/>
      </c>
      <c r="N216" s="42" t="str">
        <f>IF(K216="","",VLOOKUP(K216,nonscore,3,FALSE))</f>
        <v/>
      </c>
      <c r="O216" s="38"/>
    </row>
    <row r="217" spans="1:42">
      <c r="A217" s="112" t="s">
        <v>399</v>
      </c>
      <c r="B217" s="62">
        <v>3.0</v>
      </c>
      <c r="C217" s="42" t="str">
        <f>IF(A217="","",VLOOKUP(A217,nonscore,2,FALSE))</f>
        <v>Amber Duverney</v>
      </c>
      <c r="D217" s="42" t="str">
        <f>IF(A217="","",VLOOKUP(A217,nonscore,3,FALSE))</f>
        <v>Shaftesbury</v>
      </c>
      <c r="E217" s="93">
        <v>29.97</v>
      </c>
      <c r="F217" s="225">
        <f>IF(RIGHT(A$88,1)="H",A$88&amp;G217&amp;H217,A$88)</f>
        <v>800.0</v>
      </c>
      <c r="G217" s="225" t="str">
        <f>IF(A217="","",VLOOKUP(A217,nonscore,4,FALSE))</f>
        <v>U15</v>
      </c>
      <c r="H217" s="225" t="str">
        <f>IF(A217="","",VLOOKUP(A217,nonscore,6,FALSE))</f>
        <v>W</v>
      </c>
      <c r="I217" s="225" t="str">
        <f>IF(E$88=".","",E$88)</f>
        <v/>
      </c>
      <c r="J217" s="225"/>
      <c r="K217" s="112"/>
      <c r="L217" s="62">
        <v>3.0</v>
      </c>
      <c r="M217" s="42" t="str">
        <f>IF(K217="","",VLOOKUP(K217,nonscore,2,FALSE))</f>
        <v/>
      </c>
      <c r="N217" s="42" t="str">
        <f>IF(K217="","",VLOOKUP(K217,nonscore,3,FALSE))</f>
        <v/>
      </c>
      <c r="O217" s="38"/>
    </row>
    <row r="218" spans="1:42">
      <c r="A218" s="112" t="s">
        <v>450</v>
      </c>
      <c r="B218" s="62" t="s">
        <v>114</v>
      </c>
      <c r="C218" s="42" t="str">
        <f>IF(A218="","",VLOOKUP(A218,nonscore,2,FALSE))</f>
        <v>Emily Renwick</v>
      </c>
      <c r="D218" s="42" t="str">
        <f>IF(A218="","",VLOOKUP(A218,nonscore,3,FALSE))</f>
        <v>Shaftesbury</v>
      </c>
      <c r="E218" s="93">
        <v>31.24</v>
      </c>
      <c r="F218" s="225">
        <f>IF(RIGHT(A$88,1)="H",A$88&amp;G218&amp;H218,A$88)</f>
        <v>800.0</v>
      </c>
      <c r="G218" s="225" t="str">
        <f>IF(A218="","",VLOOKUP(A218,nonscore,4,FALSE))</f>
        <v>U15</v>
      </c>
      <c r="H218" s="225" t="str">
        <f>IF(A218="","",VLOOKUP(A218,nonscore,6,FALSE))</f>
        <v>W</v>
      </c>
      <c r="I218" s="225" t="str">
        <f>IF(E$88=".","",E$88)</f>
        <v/>
      </c>
      <c r="J218" s="225"/>
      <c r="K218" s="112"/>
      <c r="L218" s="62" t="s">
        <v>114</v>
      </c>
      <c r="M218" s="42" t="str">
        <f>IF(K218="","",VLOOKUP(K218,nonscore,2,FALSE))</f>
        <v/>
      </c>
      <c r="N218" s="42" t="str">
        <f>IF(K218="","",VLOOKUP(K218,nonscore,3,FALSE))</f>
        <v/>
      </c>
      <c r="O218" s="38"/>
    </row>
    <row r="219" spans="1:42">
      <c r="A219" s="112" t="s">
        <v>449</v>
      </c>
      <c r="B219" s="62" t="s">
        <v>115</v>
      </c>
      <c r="C219" s="42" t="str">
        <f>IF(A219="","",VLOOKUP(A219,nonscore,2,FALSE))</f>
        <v>Manuella Alvarez</v>
      </c>
      <c r="D219" s="42" t="str">
        <f>IF(A219="","",VLOOKUP(A219,nonscore,3,FALSE))</f>
        <v>Shaftesbury</v>
      </c>
      <c r="E219" s="93">
        <v>31.25</v>
      </c>
      <c r="F219" s="225">
        <f>IF(RIGHT(A$88,1)="H",A$88&amp;G219&amp;H219,A$88)</f>
        <v>800.0</v>
      </c>
      <c r="G219" s="225" t="str">
        <f>IF(A219="","",VLOOKUP(A219,nonscore,4,FALSE))</f>
        <v>U15</v>
      </c>
      <c r="H219" s="225" t="str">
        <f>IF(A219="","",VLOOKUP(A219,nonscore,6,FALSE))</f>
        <v>W</v>
      </c>
      <c r="I219" s="225" t="str">
        <f>IF(E$88=".","",E$88)</f>
        <v/>
      </c>
      <c r="J219" s="225"/>
      <c r="K219" s="112"/>
      <c r="L219" s="62" t="s">
        <v>115</v>
      </c>
      <c r="M219" s="42" t="str">
        <f>IF(K219="","",VLOOKUP(K219,nonscore,2,FALSE))</f>
        <v/>
      </c>
      <c r="N219" s="42" t="str">
        <f>IF(K219="","",VLOOKUP(K219,nonscore,3,FALSE))</f>
        <v/>
      </c>
      <c r="O219" s="38"/>
    </row>
    <row r="220" spans="1:42">
      <c r="A220" s="112"/>
      <c r="B220" s="62" t="s">
        <v>116</v>
      </c>
      <c r="C220" s="42" t="str">
        <f>IF(A220="","",VLOOKUP(A220,nonscore,2,FALSE))</f>
        <v/>
      </c>
      <c r="D220" s="42" t="str">
        <f>IF(A220="","",VLOOKUP(A220,nonscore,3,FALSE))</f>
        <v/>
      </c>
      <c r="E220" s="93"/>
      <c r="F220" s="225">
        <f>IF(RIGHT(A$88,1)="H",A$88&amp;G220&amp;H220,A$88)</f>
        <v>800.0</v>
      </c>
      <c r="G220" s="225" t="str">
        <f>IF(A220="","",VLOOKUP(A220,nonscore,4,FALSE))</f>
        <v/>
      </c>
      <c r="H220" s="225" t="str">
        <f>IF(A220="","",VLOOKUP(A220,nonscore,6,FALSE))</f>
        <v/>
      </c>
      <c r="I220" s="225" t="str">
        <f>IF(E$88=".","",E$88)</f>
        <v/>
      </c>
      <c r="J220" s="225"/>
      <c r="K220" s="112"/>
      <c r="L220" s="62" t="s">
        <v>116</v>
      </c>
      <c r="M220" s="42" t="str">
        <f>IF(K220="","",VLOOKUP(K220,nonscore,2,FALSE))</f>
        <v/>
      </c>
      <c r="N220" s="42" t="str">
        <f>IF(K220="","",VLOOKUP(K220,nonscore,3,FALSE))</f>
        <v/>
      </c>
      <c r="O220" s="38"/>
    </row>
    <row r="221" spans="1:42">
      <c r="A221" s="112"/>
      <c r="B221" s="62" t="s">
        <v>117</v>
      </c>
      <c r="C221" s="42" t="str">
        <f>IF(A221="","",VLOOKUP(A221,nonscore,2,FALSE))</f>
        <v/>
      </c>
      <c r="D221" s="42" t="str">
        <f>IF(A221="","",VLOOKUP(A221,nonscore,3,FALSE))</f>
        <v/>
      </c>
      <c r="E221" s="93"/>
      <c r="F221" s="225">
        <f>IF(RIGHT(A$88,1)="H",A$88&amp;G221&amp;H221,A$88)</f>
        <v>800.0</v>
      </c>
      <c r="G221" s="225" t="str">
        <f>IF(A221="","",VLOOKUP(A221,nonscore,4,FALSE))</f>
        <v/>
      </c>
      <c r="H221" s="225" t="str">
        <f>IF(A221="","",VLOOKUP(A221,nonscore,6,FALSE))</f>
        <v/>
      </c>
      <c r="I221" s="225" t="str">
        <f>IF(E$88=".","",E$88)</f>
        <v/>
      </c>
      <c r="J221" s="225"/>
      <c r="K221" s="112"/>
      <c r="L221" s="62" t="s">
        <v>117</v>
      </c>
      <c r="M221" s="42" t="str">
        <f>IF(K221="","",VLOOKUP(K221,nonscore,2,FALSE))</f>
        <v/>
      </c>
      <c r="N221" s="42" t="str">
        <f>IF(K221="","",VLOOKUP(K221,nonscore,3,FALSE))</f>
        <v/>
      </c>
      <c r="O221" s="38"/>
    </row>
    <row r="222" spans="1:42">
      <c r="A222" s="112"/>
      <c r="B222" s="62" t="s">
        <v>118</v>
      </c>
      <c r="C222" s="42" t="str">
        <f>IF(A222="","",VLOOKUP(A222,nonscore,2,FALSE))</f>
        <v/>
      </c>
      <c r="D222" s="42" t="str">
        <f>IF(A222="","",VLOOKUP(A222,nonscore,3,FALSE))</f>
        <v/>
      </c>
      <c r="E222" s="93"/>
      <c r="F222" s="225">
        <f>IF(RIGHT(A$88,1)="H",A$88&amp;G222&amp;H222,A$88)</f>
        <v>800.0</v>
      </c>
      <c r="G222" s="225" t="str">
        <f>IF(A222="","",VLOOKUP(A222,nonscore,4,FALSE))</f>
        <v/>
      </c>
      <c r="H222" s="225" t="str">
        <f>IF(A222="","",VLOOKUP(A222,nonscore,6,FALSE))</f>
        <v/>
      </c>
      <c r="I222" s="225" t="str">
        <f>IF(E$88=".","",E$88)</f>
        <v/>
      </c>
      <c r="J222" s="225"/>
      <c r="K222" s="112"/>
      <c r="L222" s="62" t="s">
        <v>118</v>
      </c>
      <c r="M222" s="42" t="str">
        <f>IF(K222="","",VLOOKUP(K222,nonscore,2,FALSE))</f>
        <v/>
      </c>
      <c r="N222" s="42" t="str">
        <f>IF(K222="","",VLOOKUP(K222,nonscore,3,FALSE))</f>
        <v/>
      </c>
      <c r="O222" s="38"/>
    </row>
    <row r="223" spans="1:42">
      <c r="A223" s="112"/>
      <c r="B223" s="62" t="s">
        <v>393</v>
      </c>
      <c r="C223" s="42" t="str">
        <f>IF(A223="","",VLOOKUP(A223,nonscore,2,FALSE))</f>
        <v/>
      </c>
      <c r="D223" s="42" t="str">
        <f>IF(A223="","",VLOOKUP(A223,nonscore,3,FALSE))</f>
        <v/>
      </c>
      <c r="E223" s="93"/>
      <c r="F223" s="225">
        <f>IF(RIGHT(A$88,1)="H",A$88&amp;G223&amp;H223,A$88)</f>
        <v>800.0</v>
      </c>
      <c r="G223" s="225" t="str">
        <f>IF(A223="","",VLOOKUP(A223,nonscore,4,FALSE))</f>
        <v/>
      </c>
      <c r="H223" s="225" t="str">
        <f>IF(A223="","",VLOOKUP(A223,nonscore,6,FALSE))</f>
        <v/>
      </c>
      <c r="I223" s="225" t="str">
        <f>IF(E$88=".","",E$88)</f>
        <v/>
      </c>
      <c r="J223" s="225"/>
      <c r="K223" s="112"/>
      <c r="L223" s="62" t="s">
        <v>393</v>
      </c>
      <c r="M223" s="42" t="str">
        <f>IF(K223="","",VLOOKUP(K223,nonscore,2,FALSE))</f>
        <v/>
      </c>
      <c r="N223" s="42" t="str">
        <f>IF(K223="","",VLOOKUP(K223,nonscore,3,FALSE))</f>
        <v/>
      </c>
      <c r="O223" s="38"/>
    </row>
    <row r="224" spans="1:42">
      <c r="A224" s="112"/>
      <c r="B224" s="62" t="s">
        <v>394</v>
      </c>
      <c r="C224" s="42" t="str">
        <f>IF(A224="","",VLOOKUP(A224,nonscore,2,FALSE))</f>
        <v/>
      </c>
      <c r="D224" s="42" t="str">
        <f>IF(A224="","",VLOOKUP(A224,nonscore,3,FALSE))</f>
        <v/>
      </c>
      <c r="E224" s="93"/>
      <c r="F224" s="225">
        <f>IF(RIGHT(A$88,1)="H",A$88&amp;G224&amp;H224,A$88)</f>
        <v>800.0</v>
      </c>
      <c r="G224" s="225" t="str">
        <f>IF(A224="","",VLOOKUP(A224,nonscore,4,FALSE))</f>
        <v/>
      </c>
      <c r="H224" s="225" t="str">
        <f>IF(A224="","",VLOOKUP(A224,nonscore,6,FALSE))</f>
        <v/>
      </c>
      <c r="I224" s="225" t="str">
        <f>IF(E$88=".","",E$88)</f>
        <v/>
      </c>
      <c r="J224" s="225"/>
      <c r="K224" s="112"/>
      <c r="L224" s="62" t="s">
        <v>394</v>
      </c>
      <c r="M224" s="42" t="str">
        <f>IF(K224="","",VLOOKUP(K224,nonscore,2,FALSE))</f>
        <v/>
      </c>
      <c r="N224" s="42" t="str">
        <f>IF(K224="","",VLOOKUP(K224,nonscore,3,FALSE))</f>
        <v/>
      </c>
      <c r="O224" s="38"/>
    </row>
    <row r="225" spans="1:42">
      <c r="A225" s="112"/>
      <c r="B225" s="62" t="s">
        <v>395</v>
      </c>
      <c r="C225" s="42" t="str">
        <f>IF(A225="","",VLOOKUP(A225,nonscore,2,FALSE))</f>
        <v/>
      </c>
      <c r="D225" s="42" t="str">
        <f>IF(A225="","",VLOOKUP(A225,nonscore,3,FALSE))</f>
        <v/>
      </c>
      <c r="E225" s="93"/>
      <c r="F225" s="225">
        <f>IF(RIGHT(A$88,1)="H",A$88&amp;G225&amp;H225,A$88)</f>
        <v>800.0</v>
      </c>
      <c r="G225" s="225" t="str">
        <f>IF(A225="","",VLOOKUP(A225,nonscore,4,FALSE))</f>
        <v/>
      </c>
      <c r="H225" s="225" t="str">
        <f>IF(A225="","",VLOOKUP(A225,nonscore,6,FALSE))</f>
        <v/>
      </c>
      <c r="I225" s="225" t="str">
        <f>IF(E$88=".","",E$88)</f>
        <v/>
      </c>
      <c r="J225" s="225"/>
      <c r="K225" s="112"/>
      <c r="L225" s="62" t="s">
        <v>395</v>
      </c>
      <c r="M225" s="42" t="str">
        <f>IF(K225="","",VLOOKUP(K225,nonscore,2,FALSE))</f>
        <v/>
      </c>
      <c r="N225" s="42" t="str">
        <f>IF(K225="","",VLOOKUP(K225,nonscore,3,FALSE))</f>
        <v/>
      </c>
      <c r="O225" s="38"/>
    </row>
    <row r="226" spans="1:42">
      <c r="A226" s="112"/>
      <c r="B226" s="62" t="s">
        <v>396</v>
      </c>
      <c r="C226" s="42" t="str">
        <f>IF(A226="","",VLOOKUP(A226,nonscore,2,FALSE))</f>
        <v/>
      </c>
      <c r="D226" s="42" t="str">
        <f>IF(A226="","",VLOOKUP(A226,nonscore,3,FALSE))</f>
        <v/>
      </c>
      <c r="E226" s="93"/>
      <c r="F226" s="225">
        <f>IF(RIGHT(A$88,1)="H",A$88&amp;G226&amp;H226,A$88)</f>
        <v>800.0</v>
      </c>
      <c r="G226" s="225" t="str">
        <f>IF(A226="","",VLOOKUP(A226,nonscore,4,FALSE))</f>
        <v/>
      </c>
      <c r="H226" s="225" t="str">
        <f>IF(A226="","",VLOOKUP(A226,nonscore,6,FALSE))</f>
        <v/>
      </c>
      <c r="I226" s="225" t="str">
        <f>IF(E$88=".","",E$88)</f>
        <v/>
      </c>
      <c r="J226" s="225"/>
      <c r="K226" s="112"/>
      <c r="L226" s="62" t="s">
        <v>396</v>
      </c>
      <c r="M226" s="42" t="str">
        <f>IF(K226="","",VLOOKUP(K226,nonscore,2,FALSE))</f>
        <v/>
      </c>
      <c r="N226" s="42" t="str">
        <f>IF(K226="","",VLOOKUP(K226,nonscore,3,FALSE))</f>
        <v/>
      </c>
      <c r="O226" s="38"/>
    </row>
    <row r="228" spans="1:42">
      <c r="A228" s="227">
        <v>200.0</v>
      </c>
      <c r="B228" s="61"/>
      <c r="C228" s="33" t="s">
        <v>467</v>
      </c>
      <c r="D228" s="28" t="s">
        <v>125</v>
      </c>
      <c r="E228" s="91">
        <v>0.1</v>
      </c>
      <c r="K228" s="227" t="s">
        <v>160</v>
      </c>
      <c r="L228" s="61"/>
      <c r="M228" s="33"/>
      <c r="N228" s="28"/>
    </row>
    <row r="229" spans="1:42">
      <c r="A229" s="112" t="s">
        <v>468</v>
      </c>
      <c r="B229" s="62">
        <v>1.0</v>
      </c>
      <c r="C229" s="42" t="str">
        <f>IF(A229="","",VLOOKUP(A229,nonscore,2,FALSE))</f>
        <v>Djennie Gregario</v>
      </c>
      <c r="D229" s="42" t="str">
        <f>IF(A229="","",VLOOKUP(A229,nonscore,3,FALSE))</f>
        <v>Shaftesbury</v>
      </c>
      <c r="E229" s="93">
        <v>28.28</v>
      </c>
      <c r="F229" s="225">
        <f>IF(RIGHT(A$88,1)="H",A$88&amp;G229&amp;H229,A$88)</f>
        <v>800.0</v>
      </c>
      <c r="G229" s="225" t="str">
        <f>IF(A229="","",VLOOKUP(A229,nonscore,4,FALSE))</f>
        <v>U17 </v>
      </c>
      <c r="H229" s="225" t="str">
        <f>IF(A229="","",VLOOKUP(A229,nonscore,6,FALSE))</f>
        <v>W</v>
      </c>
      <c r="I229" s="225" t="str">
        <f>IF(E$88=".","",E$88)</f>
        <v/>
      </c>
      <c r="J229" s="225"/>
      <c r="K229" s="112"/>
      <c r="L229" s="62">
        <v>1.0</v>
      </c>
      <c r="M229" s="42" t="str">
        <f>IF(K229="","",VLOOKUP(K229,nonscore,2,FALSE))</f>
        <v/>
      </c>
      <c r="N229" s="42" t="str">
        <f>IF(K229="","",VLOOKUP(K229,nonscore,3,FALSE))</f>
        <v/>
      </c>
      <c r="O229" s="38"/>
    </row>
    <row r="230" spans="1:42">
      <c r="A230" s="112" t="s">
        <v>469</v>
      </c>
      <c r="B230" s="62">
        <v>2.0</v>
      </c>
      <c r="C230" s="42" t="str">
        <f>IF(A230="","",VLOOKUP(A230,nonscore,2,FALSE))</f>
        <v>Dara Apoola</v>
      </c>
      <c r="D230" s="42" t="str">
        <f>IF(A230="","",VLOOKUP(A230,nonscore,3,FALSE))</f>
        <v>Shaftesbury</v>
      </c>
      <c r="E230" s="93">
        <v>28.81</v>
      </c>
      <c r="F230" s="225">
        <f>IF(RIGHT(A$88,1)="H",A$88&amp;G230&amp;H230,A$88)</f>
        <v>800.0</v>
      </c>
      <c r="G230" s="225" t="str">
        <f>IF(A230="","",VLOOKUP(A230,nonscore,4,FALSE))</f>
        <v>U13</v>
      </c>
      <c r="H230" s="225" t="str">
        <f>IF(A230="","",VLOOKUP(A230,nonscore,6,FALSE))</f>
        <v>W</v>
      </c>
      <c r="I230" s="225" t="str">
        <f>IF(E$88=".","",E$88)</f>
        <v/>
      </c>
      <c r="J230" s="225"/>
      <c r="K230" s="112"/>
      <c r="L230" s="62">
        <v>2.0</v>
      </c>
      <c r="M230" s="42" t="str">
        <f>IF(K230="","",VLOOKUP(K230,nonscore,2,FALSE))</f>
        <v/>
      </c>
      <c r="N230" s="42" t="str">
        <f>IF(K230="","",VLOOKUP(K230,nonscore,3,FALSE))</f>
        <v/>
      </c>
      <c r="O230" s="38"/>
    </row>
    <row r="231" spans="1:42">
      <c r="A231" s="112" t="s">
        <v>435</v>
      </c>
      <c r="B231" s="62">
        <v>3.0</v>
      </c>
      <c r="C231" s="42" t="str">
        <f>IF(A231="","",VLOOKUP(A231,nonscore,2,FALSE))</f>
        <v>Henry Johnston</v>
      </c>
      <c r="D231" s="42" t="str">
        <f>IF(A231="","",VLOOKUP(A231,nonscore,3,FALSE))</f>
        <v>Cookham</v>
      </c>
      <c r="E231" s="93">
        <v>29.49</v>
      </c>
      <c r="F231" s="225">
        <f>IF(RIGHT(A$88,1)="H",A$88&amp;G231&amp;H231,A$88)</f>
        <v>800.0</v>
      </c>
      <c r="G231" s="225" t="str">
        <f>IF(A231="","",VLOOKUP(A231,nonscore,4,FALSE))</f>
        <v>U13</v>
      </c>
      <c r="H231" s="225" t="str">
        <f>IF(A231="","",VLOOKUP(A231,nonscore,6,FALSE))</f>
        <v>M</v>
      </c>
      <c r="I231" s="225" t="str">
        <f>IF(E$88=".","",E$88)</f>
        <v/>
      </c>
      <c r="J231" s="225"/>
      <c r="K231" s="112"/>
      <c r="L231" s="62">
        <v>3.0</v>
      </c>
      <c r="M231" s="42" t="str">
        <f>IF(K231="","",VLOOKUP(K231,nonscore,2,FALSE))</f>
        <v/>
      </c>
      <c r="N231" s="42" t="str">
        <f>IF(K231="","",VLOOKUP(K231,nonscore,3,FALSE))</f>
        <v/>
      </c>
      <c r="O231" s="38"/>
    </row>
    <row r="232" spans="1:42">
      <c r="A232" s="112"/>
      <c r="B232" s="62" t="s">
        <v>114</v>
      </c>
      <c r="C232" s="42" t="str">
        <f>IF(A232="","",VLOOKUP(A232,nonscore,2,FALSE))</f>
        <v/>
      </c>
      <c r="D232" s="42" t="str">
        <f>IF(A232="","",VLOOKUP(A232,nonscore,3,FALSE))</f>
        <v/>
      </c>
      <c r="E232" s="93"/>
      <c r="F232" s="225">
        <f>IF(RIGHT(A$88,1)="H",A$88&amp;G232&amp;H232,A$88)</f>
        <v>800.0</v>
      </c>
      <c r="G232" s="225" t="str">
        <f>IF(A232="","",VLOOKUP(A232,nonscore,4,FALSE))</f>
        <v/>
      </c>
      <c r="H232" s="225" t="str">
        <f>IF(A232="","",VLOOKUP(A232,nonscore,6,FALSE))</f>
        <v/>
      </c>
      <c r="I232" s="225" t="str">
        <f>IF(E$88=".","",E$88)</f>
        <v/>
      </c>
      <c r="J232" s="225"/>
      <c r="K232" s="112"/>
      <c r="L232" s="62" t="s">
        <v>114</v>
      </c>
      <c r="M232" s="42" t="str">
        <f>IF(K232="","",VLOOKUP(K232,nonscore,2,FALSE))</f>
        <v/>
      </c>
      <c r="N232" s="42" t="str">
        <f>IF(K232="","",VLOOKUP(K232,nonscore,3,FALSE))</f>
        <v/>
      </c>
      <c r="O232" s="38"/>
    </row>
    <row r="233" spans="1:42">
      <c r="A233" s="112"/>
      <c r="B233" s="62" t="s">
        <v>115</v>
      </c>
      <c r="C233" s="42" t="str">
        <f>IF(A233="","",VLOOKUP(A233,nonscore,2,FALSE))</f>
        <v/>
      </c>
      <c r="D233" s="42" t="str">
        <f>IF(A233="","",VLOOKUP(A233,nonscore,3,FALSE))</f>
        <v/>
      </c>
      <c r="E233" s="93"/>
      <c r="F233" s="225">
        <f>IF(RIGHT(A$88,1)="H",A$88&amp;G233&amp;H233,A$88)</f>
        <v>800.0</v>
      </c>
      <c r="G233" s="225" t="str">
        <f>IF(A233="","",VLOOKUP(A233,nonscore,4,FALSE))</f>
        <v/>
      </c>
      <c r="H233" s="225" t="str">
        <f>IF(A233="","",VLOOKUP(A233,nonscore,6,FALSE))</f>
        <v/>
      </c>
      <c r="I233" s="225" t="str">
        <f>IF(E$88=".","",E$88)</f>
        <v/>
      </c>
      <c r="J233" s="225"/>
      <c r="K233" s="112"/>
      <c r="L233" s="62" t="s">
        <v>115</v>
      </c>
      <c r="M233" s="42" t="str">
        <f>IF(K233="","",VLOOKUP(K233,nonscore,2,FALSE))</f>
        <v/>
      </c>
      <c r="N233" s="42" t="str">
        <f>IF(K233="","",VLOOKUP(K233,nonscore,3,FALSE))</f>
        <v/>
      </c>
      <c r="O233" s="38"/>
    </row>
    <row r="234" spans="1:42">
      <c r="A234" s="112"/>
      <c r="B234" s="62" t="s">
        <v>116</v>
      </c>
      <c r="C234" s="42" t="str">
        <f>IF(A234="","",VLOOKUP(A234,nonscore,2,FALSE))</f>
        <v/>
      </c>
      <c r="D234" s="42" t="str">
        <f>IF(A234="","",VLOOKUP(A234,nonscore,3,FALSE))</f>
        <v/>
      </c>
      <c r="E234" s="93"/>
      <c r="F234" s="225">
        <f>IF(RIGHT(A$88,1)="H",A$88&amp;G234&amp;H234,A$88)</f>
        <v>800.0</v>
      </c>
      <c r="G234" s="225" t="str">
        <f>IF(A234="","",VLOOKUP(A234,nonscore,4,FALSE))</f>
        <v/>
      </c>
      <c r="H234" s="225" t="str">
        <f>IF(A234="","",VLOOKUP(A234,nonscore,6,FALSE))</f>
        <v/>
      </c>
      <c r="I234" s="225" t="str">
        <f>IF(E$88=".","",E$88)</f>
        <v/>
      </c>
      <c r="J234" s="225"/>
      <c r="K234" s="112"/>
      <c r="L234" s="62" t="s">
        <v>116</v>
      </c>
      <c r="M234" s="42" t="str">
        <f>IF(K234="","",VLOOKUP(K234,nonscore,2,FALSE))</f>
        <v/>
      </c>
      <c r="N234" s="42" t="str">
        <f>IF(K234="","",VLOOKUP(K234,nonscore,3,FALSE))</f>
        <v/>
      </c>
      <c r="O234" s="38"/>
    </row>
    <row r="235" spans="1:42">
      <c r="A235" s="112"/>
      <c r="B235" s="62" t="s">
        <v>117</v>
      </c>
      <c r="C235" s="42" t="str">
        <f>IF(A235="","",VLOOKUP(A235,nonscore,2,FALSE))</f>
        <v/>
      </c>
      <c r="D235" s="42" t="str">
        <f>IF(A235="","",VLOOKUP(A235,nonscore,3,FALSE))</f>
        <v/>
      </c>
      <c r="E235" s="93"/>
      <c r="F235" s="225">
        <f>IF(RIGHT(A$88,1)="H",A$88&amp;G235&amp;H235,A$88)</f>
        <v>800.0</v>
      </c>
      <c r="G235" s="225" t="str">
        <f>IF(A235="","",VLOOKUP(A235,nonscore,4,FALSE))</f>
        <v/>
      </c>
      <c r="H235" s="225" t="str">
        <f>IF(A235="","",VLOOKUP(A235,nonscore,6,FALSE))</f>
        <v/>
      </c>
      <c r="I235" s="225" t="str">
        <f>IF(E$88=".","",E$88)</f>
        <v/>
      </c>
      <c r="J235" s="225"/>
      <c r="K235" s="112"/>
      <c r="L235" s="62" t="s">
        <v>117</v>
      </c>
      <c r="M235" s="42" t="str">
        <f>IF(K235="","",VLOOKUP(K235,nonscore,2,FALSE))</f>
        <v/>
      </c>
      <c r="N235" s="42" t="str">
        <f>IF(K235="","",VLOOKUP(K235,nonscore,3,FALSE))</f>
        <v/>
      </c>
      <c r="O235" s="38"/>
    </row>
    <row r="236" spans="1:42">
      <c r="A236" s="112"/>
      <c r="B236" s="62" t="s">
        <v>118</v>
      </c>
      <c r="C236" s="42" t="str">
        <f>IF(A236="","",VLOOKUP(A236,nonscore,2,FALSE))</f>
        <v/>
      </c>
      <c r="D236" s="42" t="str">
        <f>IF(A236="","",VLOOKUP(A236,nonscore,3,FALSE))</f>
        <v/>
      </c>
      <c r="E236" s="93"/>
      <c r="F236" s="225">
        <f>IF(RIGHT(A$88,1)="H",A$88&amp;G236&amp;H236,A$88)</f>
        <v>800.0</v>
      </c>
      <c r="G236" s="225" t="str">
        <f>IF(A236="","",VLOOKUP(A236,nonscore,4,FALSE))</f>
        <v/>
      </c>
      <c r="H236" s="225" t="str">
        <f>IF(A236="","",VLOOKUP(A236,nonscore,6,FALSE))</f>
        <v/>
      </c>
      <c r="I236" s="225" t="str">
        <f>IF(E$88=".","",E$88)</f>
        <v/>
      </c>
      <c r="J236" s="225"/>
      <c r="K236" s="112"/>
      <c r="L236" s="62" t="s">
        <v>118</v>
      </c>
      <c r="M236" s="42" t="str">
        <f>IF(K236="","",VLOOKUP(K236,nonscore,2,FALSE))</f>
        <v/>
      </c>
      <c r="N236" s="42" t="str">
        <f>IF(K236="","",VLOOKUP(K236,nonscore,3,FALSE))</f>
        <v/>
      </c>
      <c r="O236" s="38"/>
    </row>
    <row r="237" spans="1:42">
      <c r="A237" s="112"/>
      <c r="B237" s="62" t="s">
        <v>393</v>
      </c>
      <c r="C237" s="42" t="str">
        <f>IF(A237="","",VLOOKUP(A237,nonscore,2,FALSE))</f>
        <v/>
      </c>
      <c r="D237" s="42" t="str">
        <f>IF(A237="","",VLOOKUP(A237,nonscore,3,FALSE))</f>
        <v/>
      </c>
      <c r="E237" s="93"/>
      <c r="F237" s="225">
        <f>IF(RIGHT(A$88,1)="H",A$88&amp;G237&amp;H237,A$88)</f>
        <v>800.0</v>
      </c>
      <c r="G237" s="225" t="str">
        <f>IF(A237="","",VLOOKUP(A237,nonscore,4,FALSE))</f>
        <v/>
      </c>
      <c r="H237" s="225" t="str">
        <f>IF(A237="","",VLOOKUP(A237,nonscore,6,FALSE))</f>
        <v/>
      </c>
      <c r="I237" s="225" t="str">
        <f>IF(E$88=".","",E$88)</f>
        <v/>
      </c>
      <c r="J237" s="225"/>
      <c r="K237" s="112"/>
      <c r="L237" s="62" t="s">
        <v>393</v>
      </c>
      <c r="M237" s="42" t="str">
        <f>IF(K237="","",VLOOKUP(K237,nonscore,2,FALSE))</f>
        <v/>
      </c>
      <c r="N237" s="42" t="str">
        <f>IF(K237="","",VLOOKUP(K237,nonscore,3,FALSE))</f>
        <v/>
      </c>
      <c r="O237" s="38"/>
    </row>
    <row r="238" spans="1:42">
      <c r="A238" s="112"/>
      <c r="B238" s="62" t="s">
        <v>394</v>
      </c>
      <c r="C238" s="42" t="str">
        <f>IF(A238="","",VLOOKUP(A238,nonscore,2,FALSE))</f>
        <v/>
      </c>
      <c r="D238" s="42" t="str">
        <f>IF(A238="","",VLOOKUP(A238,nonscore,3,FALSE))</f>
        <v/>
      </c>
      <c r="E238" s="93"/>
      <c r="F238" s="225">
        <f>IF(RIGHT(A$88,1)="H",A$88&amp;G238&amp;H238,A$88)</f>
        <v>800.0</v>
      </c>
      <c r="G238" s="225" t="str">
        <f>IF(A238="","",VLOOKUP(A238,nonscore,4,FALSE))</f>
        <v/>
      </c>
      <c r="H238" s="225" t="str">
        <f>IF(A238="","",VLOOKUP(A238,nonscore,6,FALSE))</f>
        <v/>
      </c>
      <c r="I238" s="225" t="str">
        <f>IF(E$88=".","",E$88)</f>
        <v/>
      </c>
      <c r="J238" s="225"/>
      <c r="K238" s="112"/>
      <c r="L238" s="62" t="s">
        <v>394</v>
      </c>
      <c r="M238" s="42" t="str">
        <f>IF(K238="","",VLOOKUP(K238,nonscore,2,FALSE))</f>
        <v/>
      </c>
      <c r="N238" s="42" t="str">
        <f>IF(K238="","",VLOOKUP(K238,nonscore,3,FALSE))</f>
        <v/>
      </c>
      <c r="O238" s="38"/>
    </row>
    <row r="239" spans="1:42">
      <c r="A239" s="112"/>
      <c r="B239" s="62" t="s">
        <v>395</v>
      </c>
      <c r="C239" s="42" t="str">
        <f>IF(A239="","",VLOOKUP(A239,nonscore,2,FALSE))</f>
        <v/>
      </c>
      <c r="D239" s="42" t="str">
        <f>IF(A239="","",VLOOKUP(A239,nonscore,3,FALSE))</f>
        <v/>
      </c>
      <c r="E239" s="93"/>
      <c r="F239" s="225">
        <f>IF(RIGHT(A$88,1)="H",A$88&amp;G239&amp;H239,A$88)</f>
        <v>800.0</v>
      </c>
      <c r="G239" s="225" t="str">
        <f>IF(A239="","",VLOOKUP(A239,nonscore,4,FALSE))</f>
        <v/>
      </c>
      <c r="H239" s="225" t="str">
        <f>IF(A239="","",VLOOKUP(A239,nonscore,6,FALSE))</f>
        <v/>
      </c>
      <c r="I239" s="225" t="str">
        <f>IF(E$88=".","",E$88)</f>
        <v/>
      </c>
      <c r="J239" s="225"/>
      <c r="K239" s="112"/>
      <c r="L239" s="62" t="s">
        <v>395</v>
      </c>
      <c r="M239" s="42" t="str">
        <f>IF(K239="","",VLOOKUP(K239,nonscore,2,FALSE))</f>
        <v/>
      </c>
      <c r="N239" s="42" t="str">
        <f>IF(K239="","",VLOOKUP(K239,nonscore,3,FALSE))</f>
        <v/>
      </c>
      <c r="O239" s="38"/>
    </row>
    <row r="240" spans="1:42">
      <c r="A240" s="112"/>
      <c r="B240" s="62" t="s">
        <v>396</v>
      </c>
      <c r="C240" s="42" t="str">
        <f>IF(A240="","",VLOOKUP(A240,nonscore,2,FALSE))</f>
        <v/>
      </c>
      <c r="D240" s="42" t="str">
        <f>IF(A240="","",VLOOKUP(A240,nonscore,3,FALSE))</f>
        <v/>
      </c>
      <c r="E240" s="93"/>
      <c r="F240" s="225">
        <f>IF(RIGHT(A$88,1)="H",A$88&amp;G240&amp;H240,A$88)</f>
        <v>800.0</v>
      </c>
      <c r="G240" s="225" t="str">
        <f>IF(A240="","",VLOOKUP(A240,nonscore,4,FALSE))</f>
        <v/>
      </c>
      <c r="H240" s="225" t="str">
        <f>IF(A240="","",VLOOKUP(A240,nonscore,6,FALSE))</f>
        <v/>
      </c>
      <c r="I240" s="225" t="str">
        <f>IF(E$88=".","",E$88)</f>
        <v/>
      </c>
      <c r="J240" s="225"/>
      <c r="K240" s="112"/>
      <c r="L240" s="62" t="s">
        <v>396</v>
      </c>
      <c r="M240" s="42" t="str">
        <f>IF(K240="","",VLOOKUP(K240,nonscore,2,FALSE))</f>
        <v/>
      </c>
      <c r="N240" s="42" t="str">
        <f>IF(K240="","",VLOOKUP(K240,nonscore,3,FALSE))</f>
        <v/>
      </c>
      <c r="O240" s="38"/>
    </row>
    <row r="242" spans="1:42">
      <c r="A242" s="227">
        <v>200.0</v>
      </c>
      <c r="B242" s="61"/>
      <c r="C242" s="33" t="s">
        <v>470</v>
      </c>
      <c r="D242" s="28" t="s">
        <v>125</v>
      </c>
      <c r="E242" s="91">
        <v>0.6</v>
      </c>
      <c r="K242" s="227" t="s">
        <v>160</v>
      </c>
      <c r="L242" s="61"/>
      <c r="M242" s="33"/>
      <c r="N242" s="28"/>
    </row>
    <row r="243" spans="1:42">
      <c r="A243" s="112" t="s">
        <v>458</v>
      </c>
      <c r="B243" s="62">
        <v>1.0</v>
      </c>
      <c r="C243" s="42" t="str">
        <f>IF(A243="","",VLOOKUP(A243,nonscore,2,FALSE))</f>
        <v>Miles Bernadine</v>
      </c>
      <c r="D243" s="42" t="str">
        <f>IF(A243="","",VLOOKUP(A243,nonscore,3,FALSE))</f>
        <v>Ealing S&amp;M</v>
      </c>
      <c r="E243" s="93">
        <v>28.14</v>
      </c>
      <c r="F243" s="225">
        <f>IF(RIGHT(A$88,1)="H",A$88&amp;G243&amp;H243,A$88)</f>
        <v>800.0</v>
      </c>
      <c r="G243" s="225" t="str">
        <f>IF(A243="","",VLOOKUP(A243,nonscore,4,FALSE))</f>
        <v>U15</v>
      </c>
      <c r="H243" s="225" t="str">
        <f>IF(A243="","",VLOOKUP(A243,nonscore,6,FALSE))</f>
        <v>M</v>
      </c>
      <c r="I243" s="225" t="str">
        <f>IF(E$88=".","",E$88)</f>
        <v/>
      </c>
      <c r="J243" s="225"/>
      <c r="K243" s="112"/>
      <c r="L243" s="62">
        <v>1.0</v>
      </c>
      <c r="M243" s="42" t="str">
        <f>IF(K243="","",VLOOKUP(K243,nonscore,2,FALSE))</f>
        <v/>
      </c>
      <c r="N243" s="42" t="str">
        <f>IF(K243="","",VLOOKUP(K243,nonscore,3,FALSE))</f>
        <v/>
      </c>
      <c r="O243" s="38"/>
    </row>
    <row r="244" spans="1:42">
      <c r="A244" s="112"/>
      <c r="B244" s="62">
        <v>2.0</v>
      </c>
      <c r="C244" s="42" t="str">
        <f>IF(A244="","",VLOOKUP(A244,nonscore,2,FALSE))</f>
        <v/>
      </c>
      <c r="D244" s="42" t="str">
        <f>IF(A244="","",VLOOKUP(A244,nonscore,3,FALSE))</f>
        <v/>
      </c>
      <c r="E244" s="93"/>
      <c r="F244" s="225">
        <f>IF(RIGHT(A$88,1)="H",A$88&amp;G244&amp;H244,A$88)</f>
        <v>800.0</v>
      </c>
      <c r="G244" s="225" t="str">
        <f>IF(A244="","",VLOOKUP(A244,nonscore,4,FALSE))</f>
        <v/>
      </c>
      <c r="H244" s="225" t="str">
        <f>IF(A244="","",VLOOKUP(A244,nonscore,6,FALSE))</f>
        <v/>
      </c>
      <c r="I244" s="225" t="str">
        <f>IF(E$88=".","",E$88)</f>
        <v/>
      </c>
      <c r="J244" s="225"/>
      <c r="K244" s="112"/>
      <c r="L244" s="62">
        <v>2.0</v>
      </c>
      <c r="M244" s="42" t="str">
        <f>IF(K244="","",VLOOKUP(K244,nonscore,2,FALSE))</f>
        <v/>
      </c>
      <c r="N244" s="42" t="str">
        <f>IF(K244="","",VLOOKUP(K244,nonscore,3,FALSE))</f>
        <v/>
      </c>
      <c r="O244" s="38"/>
    </row>
    <row r="245" spans="1:42">
      <c r="A245" s="112"/>
      <c r="B245" s="62">
        <v>3.0</v>
      </c>
      <c r="C245" s="42" t="str">
        <f>IF(A245="","",VLOOKUP(A245,nonscore,2,FALSE))</f>
        <v/>
      </c>
      <c r="D245" s="42" t="str">
        <f>IF(A245="","",VLOOKUP(A245,nonscore,3,FALSE))</f>
        <v/>
      </c>
      <c r="E245" s="93"/>
      <c r="F245" s="225">
        <f>IF(RIGHT(A$88,1)="H",A$88&amp;G245&amp;H245,A$88)</f>
        <v>800.0</v>
      </c>
      <c r="G245" s="225" t="str">
        <f>IF(A245="","",VLOOKUP(A245,nonscore,4,FALSE))</f>
        <v/>
      </c>
      <c r="H245" s="225" t="str">
        <f>IF(A245="","",VLOOKUP(A245,nonscore,6,FALSE))</f>
        <v/>
      </c>
      <c r="I245" s="225" t="str">
        <f>IF(E$88=".","",E$88)</f>
        <v/>
      </c>
      <c r="J245" s="225"/>
      <c r="K245" s="112"/>
      <c r="L245" s="62">
        <v>3.0</v>
      </c>
      <c r="M245" s="42" t="str">
        <f>IF(K245="","",VLOOKUP(K245,nonscore,2,FALSE))</f>
        <v/>
      </c>
      <c r="N245" s="42" t="str">
        <f>IF(K245="","",VLOOKUP(K245,nonscore,3,FALSE))</f>
        <v/>
      </c>
      <c r="O245" s="38"/>
    </row>
    <row r="246" spans="1:42">
      <c r="A246" s="112"/>
      <c r="B246" s="62" t="s">
        <v>114</v>
      </c>
      <c r="C246" s="42" t="str">
        <f>IF(A246="","",VLOOKUP(A246,nonscore,2,FALSE))</f>
        <v/>
      </c>
      <c r="D246" s="42" t="str">
        <f>IF(A246="","",VLOOKUP(A246,nonscore,3,FALSE))</f>
        <v/>
      </c>
      <c r="E246" s="93"/>
      <c r="F246" s="225">
        <f>IF(RIGHT(A$88,1)="H",A$88&amp;G246&amp;H246,A$88)</f>
        <v>800.0</v>
      </c>
      <c r="G246" s="225" t="str">
        <f>IF(A246="","",VLOOKUP(A246,nonscore,4,FALSE))</f>
        <v/>
      </c>
      <c r="H246" s="225" t="str">
        <f>IF(A246="","",VLOOKUP(A246,nonscore,6,FALSE))</f>
        <v/>
      </c>
      <c r="I246" s="225" t="str">
        <f>IF(E$88=".","",E$88)</f>
        <v/>
      </c>
      <c r="J246" s="225"/>
      <c r="K246" s="112"/>
      <c r="L246" s="62" t="s">
        <v>114</v>
      </c>
      <c r="M246" s="42" t="str">
        <f>IF(K246="","",VLOOKUP(K246,nonscore,2,FALSE))</f>
        <v/>
      </c>
      <c r="N246" s="42" t="str">
        <f>IF(K246="","",VLOOKUP(K246,nonscore,3,FALSE))</f>
        <v/>
      </c>
      <c r="O246" s="38"/>
    </row>
    <row r="247" spans="1:42">
      <c r="A247" s="112"/>
      <c r="B247" s="62" t="s">
        <v>115</v>
      </c>
      <c r="C247" s="42" t="str">
        <f>IF(A247="","",VLOOKUP(A247,nonscore,2,FALSE))</f>
        <v/>
      </c>
      <c r="D247" s="42" t="str">
        <f>IF(A247="","",VLOOKUP(A247,nonscore,3,FALSE))</f>
        <v/>
      </c>
      <c r="E247" s="93"/>
      <c r="F247" s="225">
        <f>IF(RIGHT(A$88,1)="H",A$88&amp;G247&amp;H247,A$88)</f>
        <v>800.0</v>
      </c>
      <c r="G247" s="225" t="str">
        <f>IF(A247="","",VLOOKUP(A247,nonscore,4,FALSE))</f>
        <v/>
      </c>
      <c r="H247" s="225" t="str">
        <f>IF(A247="","",VLOOKUP(A247,nonscore,6,FALSE))</f>
        <v/>
      </c>
      <c r="I247" s="225" t="str">
        <f>IF(E$88=".","",E$88)</f>
        <v/>
      </c>
      <c r="J247" s="225"/>
      <c r="K247" s="112"/>
      <c r="L247" s="62" t="s">
        <v>115</v>
      </c>
      <c r="M247" s="42" t="str">
        <f>IF(K247="","",VLOOKUP(K247,nonscore,2,FALSE))</f>
        <v/>
      </c>
      <c r="N247" s="42" t="str">
        <f>IF(K247="","",VLOOKUP(K247,nonscore,3,FALSE))</f>
        <v/>
      </c>
      <c r="O247" s="38"/>
    </row>
    <row r="248" spans="1:42">
      <c r="A248" s="112"/>
      <c r="B248" s="62" t="s">
        <v>116</v>
      </c>
      <c r="C248" s="42" t="str">
        <f>IF(A248="","",VLOOKUP(A248,nonscore,2,FALSE))</f>
        <v/>
      </c>
      <c r="D248" s="42" t="str">
        <f>IF(A248="","",VLOOKUP(A248,nonscore,3,FALSE))</f>
        <v/>
      </c>
      <c r="E248" s="93"/>
      <c r="F248" s="225">
        <f>IF(RIGHT(A$88,1)="H",A$88&amp;G248&amp;H248,A$88)</f>
        <v>800.0</v>
      </c>
      <c r="G248" s="225" t="str">
        <f>IF(A248="","",VLOOKUP(A248,nonscore,4,FALSE))</f>
        <v/>
      </c>
      <c r="H248" s="225" t="str">
        <f>IF(A248="","",VLOOKUP(A248,nonscore,6,FALSE))</f>
        <v/>
      </c>
      <c r="I248" s="225" t="str">
        <f>IF(E$88=".","",E$88)</f>
        <v/>
      </c>
      <c r="J248" s="225"/>
      <c r="K248" s="112"/>
      <c r="L248" s="62" t="s">
        <v>116</v>
      </c>
      <c r="M248" s="42" t="str">
        <f>IF(K248="","",VLOOKUP(K248,nonscore,2,FALSE))</f>
        <v/>
      </c>
      <c r="N248" s="42" t="str">
        <f>IF(K248="","",VLOOKUP(K248,nonscore,3,FALSE))</f>
        <v/>
      </c>
      <c r="O248" s="38"/>
    </row>
    <row r="249" spans="1:42">
      <c r="A249" s="112"/>
      <c r="B249" s="62" t="s">
        <v>117</v>
      </c>
      <c r="C249" s="42" t="str">
        <f>IF(A249="","",VLOOKUP(A249,nonscore,2,FALSE))</f>
        <v/>
      </c>
      <c r="D249" s="42" t="str">
        <f>IF(A249="","",VLOOKUP(A249,nonscore,3,FALSE))</f>
        <v/>
      </c>
      <c r="E249" s="93"/>
      <c r="F249" s="225">
        <f>IF(RIGHT(A$88,1)="H",A$88&amp;G249&amp;H249,A$88)</f>
        <v>800.0</v>
      </c>
      <c r="G249" s="225" t="str">
        <f>IF(A249="","",VLOOKUP(A249,nonscore,4,FALSE))</f>
        <v/>
      </c>
      <c r="H249" s="225" t="str">
        <f>IF(A249="","",VLOOKUP(A249,nonscore,6,FALSE))</f>
        <v/>
      </c>
      <c r="I249" s="225" t="str">
        <f>IF(E$88=".","",E$88)</f>
        <v/>
      </c>
      <c r="J249" s="225"/>
      <c r="K249" s="112"/>
      <c r="L249" s="62" t="s">
        <v>117</v>
      </c>
      <c r="M249" s="42" t="str">
        <f>IF(K249="","",VLOOKUP(K249,nonscore,2,FALSE))</f>
        <v/>
      </c>
      <c r="N249" s="42" t="str">
        <f>IF(K249="","",VLOOKUP(K249,nonscore,3,FALSE))</f>
        <v/>
      </c>
      <c r="O249" s="38"/>
    </row>
    <row r="250" spans="1:42">
      <c r="A250" s="112"/>
      <c r="B250" s="62" t="s">
        <v>118</v>
      </c>
      <c r="C250" s="42" t="str">
        <f>IF(A250="","",VLOOKUP(A250,nonscore,2,FALSE))</f>
        <v/>
      </c>
      <c r="D250" s="42" t="str">
        <f>IF(A250="","",VLOOKUP(A250,nonscore,3,FALSE))</f>
        <v/>
      </c>
      <c r="E250" s="93"/>
      <c r="F250" s="225">
        <f>IF(RIGHT(A$88,1)="H",A$88&amp;G250&amp;H250,A$88)</f>
        <v>800.0</v>
      </c>
      <c r="G250" s="225" t="str">
        <f>IF(A250="","",VLOOKUP(A250,nonscore,4,FALSE))</f>
        <v/>
      </c>
      <c r="H250" s="225" t="str">
        <f>IF(A250="","",VLOOKUP(A250,nonscore,6,FALSE))</f>
        <v/>
      </c>
      <c r="I250" s="225" t="str">
        <f>IF(E$88=".","",E$88)</f>
        <v/>
      </c>
      <c r="J250" s="225"/>
      <c r="K250" s="112"/>
      <c r="L250" s="62" t="s">
        <v>118</v>
      </c>
      <c r="M250" s="42" t="str">
        <f>IF(K250="","",VLOOKUP(K250,nonscore,2,FALSE))</f>
        <v/>
      </c>
      <c r="N250" s="42" t="str">
        <f>IF(K250="","",VLOOKUP(K250,nonscore,3,FALSE))</f>
        <v/>
      </c>
      <c r="O250" s="38"/>
    </row>
    <row r="251" spans="1:42">
      <c r="A251" s="112"/>
      <c r="B251" s="62" t="s">
        <v>393</v>
      </c>
      <c r="C251" s="42" t="str">
        <f>IF(A251="","",VLOOKUP(A251,nonscore,2,FALSE))</f>
        <v/>
      </c>
      <c r="D251" s="42" t="str">
        <f>IF(A251="","",VLOOKUP(A251,nonscore,3,FALSE))</f>
        <v/>
      </c>
      <c r="E251" s="93"/>
      <c r="F251" s="225">
        <f>IF(RIGHT(A$88,1)="H",A$88&amp;G251&amp;H251,A$88)</f>
        <v>800.0</v>
      </c>
      <c r="G251" s="225" t="str">
        <f>IF(A251="","",VLOOKUP(A251,nonscore,4,FALSE))</f>
        <v/>
      </c>
      <c r="H251" s="225" t="str">
        <f>IF(A251="","",VLOOKUP(A251,nonscore,6,FALSE))</f>
        <v/>
      </c>
      <c r="I251" s="225" t="str">
        <f>IF(E$88=".","",E$88)</f>
        <v/>
      </c>
      <c r="J251" s="225"/>
      <c r="K251" s="112"/>
      <c r="L251" s="62" t="s">
        <v>393</v>
      </c>
      <c r="M251" s="42" t="str">
        <f>IF(K251="","",VLOOKUP(K251,nonscore,2,FALSE))</f>
        <v/>
      </c>
      <c r="N251" s="42" t="str">
        <f>IF(K251="","",VLOOKUP(K251,nonscore,3,FALSE))</f>
        <v/>
      </c>
      <c r="O251" s="38"/>
    </row>
    <row r="252" spans="1:42">
      <c r="A252" s="112"/>
      <c r="B252" s="62" t="s">
        <v>394</v>
      </c>
      <c r="C252" s="42" t="str">
        <f>IF(A252="","",VLOOKUP(A252,nonscore,2,FALSE))</f>
        <v/>
      </c>
      <c r="D252" s="42" t="str">
        <f>IF(A252="","",VLOOKUP(A252,nonscore,3,FALSE))</f>
        <v/>
      </c>
      <c r="E252" s="93"/>
      <c r="F252" s="225">
        <f>IF(RIGHT(A$88,1)="H",A$88&amp;G252&amp;H252,A$88)</f>
        <v>800.0</v>
      </c>
      <c r="G252" s="225" t="str">
        <f>IF(A252="","",VLOOKUP(A252,nonscore,4,FALSE))</f>
        <v/>
      </c>
      <c r="H252" s="225" t="str">
        <f>IF(A252="","",VLOOKUP(A252,nonscore,6,FALSE))</f>
        <v/>
      </c>
      <c r="I252" s="225" t="str">
        <f>IF(E$88=".","",E$88)</f>
        <v/>
      </c>
      <c r="J252" s="225"/>
      <c r="K252" s="112"/>
      <c r="L252" s="62" t="s">
        <v>394</v>
      </c>
      <c r="M252" s="42" t="str">
        <f>IF(K252="","",VLOOKUP(K252,nonscore,2,FALSE))</f>
        <v/>
      </c>
      <c r="N252" s="42" t="str">
        <f>IF(K252="","",VLOOKUP(K252,nonscore,3,FALSE))</f>
        <v/>
      </c>
      <c r="O252" s="38"/>
    </row>
    <row r="253" spans="1:42">
      <c r="A253" s="112"/>
      <c r="B253" s="62" t="s">
        <v>395</v>
      </c>
      <c r="C253" s="42" t="str">
        <f>IF(A253="","",VLOOKUP(A253,nonscore,2,FALSE))</f>
        <v/>
      </c>
      <c r="D253" s="42" t="str">
        <f>IF(A253="","",VLOOKUP(A253,nonscore,3,FALSE))</f>
        <v/>
      </c>
      <c r="E253" s="93"/>
      <c r="F253" s="225">
        <f>IF(RIGHT(A$88,1)="H",A$88&amp;G253&amp;H253,A$88)</f>
        <v>800.0</v>
      </c>
      <c r="G253" s="225" t="str">
        <f>IF(A253="","",VLOOKUP(A253,nonscore,4,FALSE))</f>
        <v/>
      </c>
      <c r="H253" s="225" t="str">
        <f>IF(A253="","",VLOOKUP(A253,nonscore,6,FALSE))</f>
        <v/>
      </c>
      <c r="I253" s="225" t="str">
        <f>IF(E$88=".","",E$88)</f>
        <v/>
      </c>
      <c r="J253" s="225"/>
      <c r="K253" s="112"/>
      <c r="L253" s="62" t="s">
        <v>395</v>
      </c>
      <c r="M253" s="42" t="str">
        <f>IF(K253="","",VLOOKUP(K253,nonscore,2,FALSE))</f>
        <v/>
      </c>
      <c r="N253" s="42" t="str">
        <f>IF(K253="","",VLOOKUP(K253,nonscore,3,FALSE))</f>
        <v/>
      </c>
      <c r="O253" s="38"/>
    </row>
    <row r="254" spans="1:42">
      <c r="A254" s="112"/>
      <c r="B254" s="62" t="s">
        <v>396</v>
      </c>
      <c r="C254" s="42" t="str">
        <f>IF(A254="","",VLOOKUP(A254,nonscore,2,FALSE))</f>
        <v/>
      </c>
      <c r="D254" s="42" t="str">
        <f>IF(A254="","",VLOOKUP(A254,nonscore,3,FALSE))</f>
        <v/>
      </c>
      <c r="E254" s="93"/>
      <c r="F254" s="225">
        <f>IF(RIGHT(A$88,1)="H",A$88&amp;G254&amp;H254,A$88)</f>
        <v>800.0</v>
      </c>
      <c r="G254" s="225" t="str">
        <f>IF(A254="","",VLOOKUP(A254,nonscore,4,FALSE))</f>
        <v/>
      </c>
      <c r="H254" s="225" t="str">
        <f>IF(A254="","",VLOOKUP(A254,nonscore,6,FALSE))</f>
        <v/>
      </c>
      <c r="I254" s="225" t="str">
        <f>IF(E$88=".","",E$88)</f>
        <v/>
      </c>
      <c r="J254" s="225"/>
      <c r="K254" s="112"/>
      <c r="L254" s="62" t="s">
        <v>396</v>
      </c>
      <c r="M254" s="42" t="str">
        <f>IF(K254="","",VLOOKUP(K254,nonscore,2,FALSE))</f>
        <v/>
      </c>
      <c r="N254" s="42" t="str">
        <f>IF(K254="","",VLOOKUP(K254,nonscore,3,FALSE))</f>
        <v/>
      </c>
      <c r="O254" s="38"/>
    </row>
    <row r="256" spans="1:42">
      <c r="A256" s="227">
        <v>200.0</v>
      </c>
      <c r="B256" s="61"/>
      <c r="C256" s="33" t="s">
        <v>471</v>
      </c>
      <c r="D256" s="28" t="s">
        <v>125</v>
      </c>
      <c r="E256" s="91">
        <v>0.6</v>
      </c>
      <c r="K256" s="227" t="s">
        <v>160</v>
      </c>
      <c r="L256" s="61"/>
      <c r="M256" s="33"/>
      <c r="N256" s="28"/>
    </row>
    <row r="257" spans="1:42">
      <c r="A257" s="112" t="s">
        <v>455</v>
      </c>
      <c r="B257" s="62">
        <v>1.0</v>
      </c>
      <c r="C257" s="42" t="str">
        <f>IF(A257="","",VLOOKUP(A257,nonscore,2,FALSE))</f>
        <v>Aidan Dourish</v>
      </c>
      <c r="D257" s="42" t="str">
        <f>IF(A257="","",VLOOKUP(A257,nonscore,3,FALSE))</f>
        <v>Cookham</v>
      </c>
      <c r="E257" s="93">
        <v>28.14</v>
      </c>
      <c r="F257" s="225">
        <f>IF(RIGHT(A$88,1)="H",A$88&amp;G257&amp;H257,A$88)</f>
        <v>800.0</v>
      </c>
      <c r="G257" s="225" t="str">
        <f>IF(A257="","",VLOOKUP(A257,nonscore,4,FALSE))</f>
        <v>U13</v>
      </c>
      <c r="H257" s="225" t="str">
        <f>IF(A257="","",VLOOKUP(A257,nonscore,6,FALSE))</f>
        <v>M</v>
      </c>
      <c r="I257" s="225" t="str">
        <f>IF(E$88=".","",E$88)</f>
        <v/>
      </c>
      <c r="J257" s="225"/>
      <c r="K257" s="112"/>
      <c r="L257" s="62">
        <v>1.0</v>
      </c>
      <c r="M257" s="42" t="str">
        <f>IF(K257="","",VLOOKUP(K257,nonscore,2,FALSE))</f>
        <v/>
      </c>
      <c r="N257" s="42" t="str">
        <f>IF(K257="","",VLOOKUP(K257,nonscore,3,FALSE))</f>
        <v/>
      </c>
      <c r="O257" s="38"/>
    </row>
    <row r="258" spans="1:42">
      <c r="A258" s="112"/>
      <c r="B258" s="62">
        <v>2.0</v>
      </c>
      <c r="C258" s="42" t="str">
        <f>IF(A258="","",VLOOKUP(A258,nonscore,2,FALSE))</f>
        <v/>
      </c>
      <c r="D258" s="42" t="str">
        <f>IF(A258="","",VLOOKUP(A258,nonscore,3,FALSE))</f>
        <v/>
      </c>
      <c r="E258" s="93"/>
      <c r="F258" s="225">
        <f>IF(RIGHT(A$88,1)="H",A$88&amp;G258&amp;H258,A$88)</f>
        <v>800.0</v>
      </c>
      <c r="G258" s="225" t="str">
        <f>IF(A258="","",VLOOKUP(A258,nonscore,4,FALSE))</f>
        <v/>
      </c>
      <c r="H258" s="225" t="str">
        <f>IF(A258="","",VLOOKUP(A258,nonscore,6,FALSE))</f>
        <v/>
      </c>
      <c r="I258" s="225" t="str">
        <f>IF(E$88=".","",E$88)</f>
        <v/>
      </c>
      <c r="J258" s="225"/>
      <c r="K258" s="112"/>
      <c r="L258" s="62">
        <v>2.0</v>
      </c>
      <c r="M258" s="42" t="str">
        <f>IF(K258="","",VLOOKUP(K258,nonscore,2,FALSE))</f>
        <v/>
      </c>
      <c r="N258" s="42" t="str">
        <f>IF(K258="","",VLOOKUP(K258,nonscore,3,FALSE))</f>
        <v/>
      </c>
      <c r="O258" s="38"/>
    </row>
    <row r="259" spans="1:42">
      <c r="A259" s="112"/>
      <c r="B259" s="62">
        <v>3.0</v>
      </c>
      <c r="C259" s="42" t="str">
        <f>IF(A259="","",VLOOKUP(A259,nonscore,2,FALSE))</f>
        <v/>
      </c>
      <c r="D259" s="42" t="str">
        <f>IF(A259="","",VLOOKUP(A259,nonscore,3,FALSE))</f>
        <v/>
      </c>
      <c r="E259" s="93"/>
      <c r="F259" s="225">
        <f>IF(RIGHT(A$88,1)="H",A$88&amp;G259&amp;H259,A$88)</f>
        <v>800.0</v>
      </c>
      <c r="G259" s="225" t="str">
        <f>IF(A259="","",VLOOKUP(A259,nonscore,4,FALSE))</f>
        <v/>
      </c>
      <c r="H259" s="225" t="str">
        <f>IF(A259="","",VLOOKUP(A259,nonscore,6,FALSE))</f>
        <v/>
      </c>
      <c r="I259" s="225" t="str">
        <f>IF(E$88=".","",E$88)</f>
        <v/>
      </c>
      <c r="J259" s="225"/>
      <c r="K259" s="112"/>
      <c r="L259" s="62">
        <v>3.0</v>
      </c>
      <c r="M259" s="42" t="str">
        <f>IF(K259="","",VLOOKUP(K259,nonscore,2,FALSE))</f>
        <v/>
      </c>
      <c r="N259" s="42" t="str">
        <f>IF(K259="","",VLOOKUP(K259,nonscore,3,FALSE))</f>
        <v/>
      </c>
      <c r="O259" s="38"/>
    </row>
    <row r="260" spans="1:42">
      <c r="A260" s="112"/>
      <c r="B260" s="62" t="s">
        <v>114</v>
      </c>
      <c r="C260" s="42" t="str">
        <f>IF(A260="","",VLOOKUP(A260,nonscore,2,FALSE))</f>
        <v/>
      </c>
      <c r="D260" s="42" t="str">
        <f>IF(A260="","",VLOOKUP(A260,nonscore,3,FALSE))</f>
        <v/>
      </c>
      <c r="E260" s="93"/>
      <c r="F260" s="225">
        <f>IF(RIGHT(A$88,1)="H",A$88&amp;G260&amp;H260,A$88)</f>
        <v>800.0</v>
      </c>
      <c r="G260" s="225" t="str">
        <f>IF(A260="","",VLOOKUP(A260,nonscore,4,FALSE))</f>
        <v/>
      </c>
      <c r="H260" s="225" t="str">
        <f>IF(A260="","",VLOOKUP(A260,nonscore,6,FALSE))</f>
        <v/>
      </c>
      <c r="I260" s="225" t="str">
        <f>IF(E$88=".","",E$88)</f>
        <v/>
      </c>
      <c r="J260" s="225"/>
      <c r="K260" s="112"/>
      <c r="L260" s="62" t="s">
        <v>114</v>
      </c>
      <c r="M260" s="42" t="str">
        <f>IF(K260="","",VLOOKUP(K260,nonscore,2,FALSE))</f>
        <v/>
      </c>
      <c r="N260" s="42" t="str">
        <f>IF(K260="","",VLOOKUP(K260,nonscore,3,FALSE))</f>
        <v/>
      </c>
      <c r="O260" s="38"/>
    </row>
    <row r="261" spans="1:42">
      <c r="A261" s="112"/>
      <c r="B261" s="62" t="s">
        <v>115</v>
      </c>
      <c r="C261" s="42" t="str">
        <f>IF(A261="","",VLOOKUP(A261,nonscore,2,FALSE))</f>
        <v/>
      </c>
      <c r="D261" s="42" t="str">
        <f>IF(A261="","",VLOOKUP(A261,nonscore,3,FALSE))</f>
        <v/>
      </c>
      <c r="E261" s="93"/>
      <c r="F261" s="225">
        <f>IF(RIGHT(A$88,1)="H",A$88&amp;G261&amp;H261,A$88)</f>
        <v>800.0</v>
      </c>
      <c r="G261" s="225" t="str">
        <f>IF(A261="","",VLOOKUP(A261,nonscore,4,FALSE))</f>
        <v/>
      </c>
      <c r="H261" s="225" t="str">
        <f>IF(A261="","",VLOOKUP(A261,nonscore,6,FALSE))</f>
        <v/>
      </c>
      <c r="I261" s="225" t="str">
        <f>IF(E$88=".","",E$88)</f>
        <v/>
      </c>
      <c r="J261" s="225"/>
      <c r="K261" s="112"/>
      <c r="L261" s="62" t="s">
        <v>115</v>
      </c>
      <c r="M261" s="42" t="str">
        <f>IF(K261="","",VLOOKUP(K261,nonscore,2,FALSE))</f>
        <v/>
      </c>
      <c r="N261" s="42" t="str">
        <f>IF(K261="","",VLOOKUP(K261,nonscore,3,FALSE))</f>
        <v/>
      </c>
      <c r="O261" s="38"/>
    </row>
    <row r="262" spans="1:42">
      <c r="A262" s="112"/>
      <c r="B262" s="62" t="s">
        <v>116</v>
      </c>
      <c r="C262" s="42" t="str">
        <f>IF(A262="","",VLOOKUP(A262,nonscore,2,FALSE))</f>
        <v/>
      </c>
      <c r="D262" s="42" t="str">
        <f>IF(A262="","",VLOOKUP(A262,nonscore,3,FALSE))</f>
        <v/>
      </c>
      <c r="E262" s="93"/>
      <c r="F262" s="225">
        <f>IF(RIGHT(A$88,1)="H",A$88&amp;G262&amp;H262,A$88)</f>
        <v>800.0</v>
      </c>
      <c r="G262" s="225" t="str">
        <f>IF(A262="","",VLOOKUP(A262,nonscore,4,FALSE))</f>
        <v/>
      </c>
      <c r="H262" s="225" t="str">
        <f>IF(A262="","",VLOOKUP(A262,nonscore,6,FALSE))</f>
        <v/>
      </c>
      <c r="I262" s="225" t="str">
        <f>IF(E$88=".","",E$88)</f>
        <v/>
      </c>
      <c r="J262" s="225"/>
      <c r="K262" s="112"/>
      <c r="L262" s="62" t="s">
        <v>116</v>
      </c>
      <c r="M262" s="42" t="str">
        <f>IF(K262="","",VLOOKUP(K262,nonscore,2,FALSE))</f>
        <v/>
      </c>
      <c r="N262" s="42" t="str">
        <f>IF(K262="","",VLOOKUP(K262,nonscore,3,FALSE))</f>
        <v/>
      </c>
      <c r="O262" s="38"/>
    </row>
    <row r="263" spans="1:42">
      <c r="A263" s="112"/>
      <c r="B263" s="62" t="s">
        <v>117</v>
      </c>
      <c r="C263" s="42" t="str">
        <f>IF(A263="","",VLOOKUP(A263,nonscore,2,FALSE))</f>
        <v/>
      </c>
      <c r="D263" s="42" t="str">
        <f>IF(A263="","",VLOOKUP(A263,nonscore,3,FALSE))</f>
        <v/>
      </c>
      <c r="E263" s="93"/>
      <c r="F263" s="225">
        <f>IF(RIGHT(A$88,1)="H",A$88&amp;G263&amp;H263,A$88)</f>
        <v>800.0</v>
      </c>
      <c r="G263" s="225" t="str">
        <f>IF(A263="","",VLOOKUP(A263,nonscore,4,FALSE))</f>
        <v/>
      </c>
      <c r="H263" s="225" t="str">
        <f>IF(A263="","",VLOOKUP(A263,nonscore,6,FALSE))</f>
        <v/>
      </c>
      <c r="I263" s="225" t="str">
        <f>IF(E$88=".","",E$88)</f>
        <v/>
      </c>
      <c r="J263" s="225"/>
      <c r="K263" s="112"/>
      <c r="L263" s="62" t="s">
        <v>117</v>
      </c>
      <c r="M263" s="42" t="str">
        <f>IF(K263="","",VLOOKUP(K263,nonscore,2,FALSE))</f>
        <v/>
      </c>
      <c r="N263" s="42" t="str">
        <f>IF(K263="","",VLOOKUP(K263,nonscore,3,FALSE))</f>
        <v/>
      </c>
      <c r="O263" s="38"/>
    </row>
    <row r="264" spans="1:42">
      <c r="A264" s="112"/>
      <c r="B264" s="62" t="s">
        <v>118</v>
      </c>
      <c r="C264" s="42" t="str">
        <f>IF(A264="","",VLOOKUP(A264,nonscore,2,FALSE))</f>
        <v/>
      </c>
      <c r="D264" s="42" t="str">
        <f>IF(A264="","",VLOOKUP(A264,nonscore,3,FALSE))</f>
        <v/>
      </c>
      <c r="E264" s="93"/>
      <c r="F264" s="225">
        <f>IF(RIGHT(A$88,1)="H",A$88&amp;G264&amp;H264,A$88)</f>
        <v>800.0</v>
      </c>
      <c r="G264" s="225" t="str">
        <f>IF(A264="","",VLOOKUP(A264,nonscore,4,FALSE))</f>
        <v/>
      </c>
      <c r="H264" s="225" t="str">
        <f>IF(A264="","",VLOOKUP(A264,nonscore,6,FALSE))</f>
        <v/>
      </c>
      <c r="I264" s="225" t="str">
        <f>IF(E$88=".","",E$88)</f>
        <v/>
      </c>
      <c r="J264" s="225"/>
      <c r="K264" s="112"/>
      <c r="L264" s="62" t="s">
        <v>118</v>
      </c>
      <c r="M264" s="42" t="str">
        <f>IF(K264="","",VLOOKUP(K264,nonscore,2,FALSE))</f>
        <v/>
      </c>
      <c r="N264" s="42" t="str">
        <f>IF(K264="","",VLOOKUP(K264,nonscore,3,FALSE))</f>
        <v/>
      </c>
      <c r="O264" s="38"/>
    </row>
    <row r="265" spans="1:42">
      <c r="A265" s="112"/>
      <c r="B265" s="62" t="s">
        <v>393</v>
      </c>
      <c r="C265" s="42" t="str">
        <f>IF(A265="","",VLOOKUP(A265,nonscore,2,FALSE))</f>
        <v/>
      </c>
      <c r="D265" s="42" t="str">
        <f>IF(A265="","",VLOOKUP(A265,nonscore,3,FALSE))</f>
        <v/>
      </c>
      <c r="E265" s="93"/>
      <c r="F265" s="225">
        <f>IF(RIGHT(A$88,1)="H",A$88&amp;G265&amp;H265,A$88)</f>
        <v>800.0</v>
      </c>
      <c r="G265" s="225" t="str">
        <f>IF(A265="","",VLOOKUP(A265,nonscore,4,FALSE))</f>
        <v/>
      </c>
      <c r="H265" s="225" t="str">
        <f>IF(A265="","",VLOOKUP(A265,nonscore,6,FALSE))</f>
        <v/>
      </c>
      <c r="I265" s="225" t="str">
        <f>IF(E$88=".","",E$88)</f>
        <v/>
      </c>
      <c r="J265" s="225"/>
      <c r="K265" s="112"/>
      <c r="L265" s="62" t="s">
        <v>393</v>
      </c>
      <c r="M265" s="42" t="str">
        <f>IF(K265="","",VLOOKUP(K265,nonscore,2,FALSE))</f>
        <v/>
      </c>
      <c r="N265" s="42" t="str">
        <f>IF(K265="","",VLOOKUP(K265,nonscore,3,FALSE))</f>
        <v/>
      </c>
      <c r="O265" s="38"/>
    </row>
    <row r="266" spans="1:42">
      <c r="A266" s="112"/>
      <c r="B266" s="62" t="s">
        <v>394</v>
      </c>
      <c r="C266" s="42" t="str">
        <f>IF(A266="","",VLOOKUP(A266,nonscore,2,FALSE))</f>
        <v/>
      </c>
      <c r="D266" s="42" t="str">
        <f>IF(A266="","",VLOOKUP(A266,nonscore,3,FALSE))</f>
        <v/>
      </c>
      <c r="E266" s="93"/>
      <c r="F266" s="225">
        <f>IF(RIGHT(A$88,1)="H",A$88&amp;G266&amp;H266,A$88)</f>
        <v>800.0</v>
      </c>
      <c r="G266" s="225" t="str">
        <f>IF(A266="","",VLOOKUP(A266,nonscore,4,FALSE))</f>
        <v/>
      </c>
      <c r="H266" s="225" t="str">
        <f>IF(A266="","",VLOOKUP(A266,nonscore,6,FALSE))</f>
        <v/>
      </c>
      <c r="I266" s="225" t="str">
        <f>IF(E$88=".","",E$88)</f>
        <v/>
      </c>
      <c r="J266" s="225"/>
      <c r="K266" s="112"/>
      <c r="L266" s="62" t="s">
        <v>394</v>
      </c>
      <c r="M266" s="42" t="str">
        <f>IF(K266="","",VLOOKUP(K266,nonscore,2,FALSE))</f>
        <v/>
      </c>
      <c r="N266" s="42" t="str">
        <f>IF(K266="","",VLOOKUP(K266,nonscore,3,FALSE))</f>
        <v/>
      </c>
      <c r="O266" s="38"/>
    </row>
    <row r="267" spans="1:42">
      <c r="A267" s="112"/>
      <c r="B267" s="62" t="s">
        <v>395</v>
      </c>
      <c r="C267" s="42" t="str">
        <f>IF(A267="","",VLOOKUP(A267,nonscore,2,FALSE))</f>
        <v/>
      </c>
      <c r="D267" s="42" t="str">
        <f>IF(A267="","",VLOOKUP(A267,nonscore,3,FALSE))</f>
        <v/>
      </c>
      <c r="E267" s="93"/>
      <c r="F267" s="225">
        <f>IF(RIGHT(A$88,1)="H",A$88&amp;G267&amp;H267,A$88)</f>
        <v>800.0</v>
      </c>
      <c r="G267" s="225" t="str">
        <f>IF(A267="","",VLOOKUP(A267,nonscore,4,FALSE))</f>
        <v/>
      </c>
      <c r="H267" s="225" t="str">
        <f>IF(A267="","",VLOOKUP(A267,nonscore,6,FALSE))</f>
        <v/>
      </c>
      <c r="I267" s="225" t="str">
        <f>IF(E$88=".","",E$88)</f>
        <v/>
      </c>
      <c r="J267" s="225"/>
      <c r="K267" s="112"/>
      <c r="L267" s="62" t="s">
        <v>395</v>
      </c>
      <c r="M267" s="42" t="str">
        <f>IF(K267="","",VLOOKUP(K267,nonscore,2,FALSE))</f>
        <v/>
      </c>
      <c r="N267" s="42" t="str">
        <f>IF(K267="","",VLOOKUP(K267,nonscore,3,FALSE))</f>
        <v/>
      </c>
      <c r="O267" s="38"/>
    </row>
    <row r="268" spans="1:42">
      <c r="A268" s="112"/>
      <c r="B268" s="62" t="s">
        <v>396</v>
      </c>
      <c r="C268" s="42" t="str">
        <f>IF(A268="","",VLOOKUP(A268,nonscore,2,FALSE))</f>
        <v/>
      </c>
      <c r="D268" s="42" t="str">
        <f>IF(A268="","",VLOOKUP(A268,nonscore,3,FALSE))</f>
        <v/>
      </c>
      <c r="E268" s="93"/>
      <c r="F268" s="225">
        <f>IF(RIGHT(A$88,1)="H",A$88&amp;G268&amp;H268,A$88)</f>
        <v>800.0</v>
      </c>
      <c r="G268" s="225" t="str">
        <f>IF(A268="","",VLOOKUP(A268,nonscore,4,FALSE))</f>
        <v/>
      </c>
      <c r="H268" s="225" t="str">
        <f>IF(A268="","",VLOOKUP(A268,nonscore,6,FALSE))</f>
        <v/>
      </c>
      <c r="I268" s="225" t="str">
        <f>IF(E$88=".","",E$88)</f>
        <v/>
      </c>
      <c r="J268" s="225"/>
      <c r="K268" s="112"/>
      <c r="L268" s="62" t="s">
        <v>396</v>
      </c>
      <c r="M268" s="42" t="str">
        <f>IF(K268="","",VLOOKUP(K268,nonscore,2,FALSE))</f>
        <v/>
      </c>
      <c r="N268" s="42" t="str">
        <f>IF(K268="","",VLOOKUP(K268,nonscore,3,FALSE))</f>
        <v/>
      </c>
      <c r="O268" s="38"/>
    </row>
    <row r="270" spans="1:42">
      <c r="A270" s="227" t="s">
        <v>169</v>
      </c>
      <c r="B270" s="61"/>
      <c r="C270" s="33" t="s">
        <v>472</v>
      </c>
      <c r="D270" s="28" t="s">
        <v>125</v>
      </c>
      <c r="E270" s="91" t="s">
        <v>145</v>
      </c>
      <c r="K270" s="227" t="s">
        <v>160</v>
      </c>
      <c r="L270" s="61"/>
      <c r="M270" s="33"/>
      <c r="N270" s="28"/>
    </row>
    <row r="271" spans="1:42">
      <c r="A271" s="112" t="s">
        <v>142</v>
      </c>
      <c r="B271" s="62">
        <v>1.0</v>
      </c>
      <c r="C271" s="42" t="s">
        <v>173</v>
      </c>
      <c r="D271" s="42" t="s">
        <v>19</v>
      </c>
      <c r="E271" s="93">
        <v>66.41</v>
      </c>
      <c r="F271" s="225">
        <f>IF(RIGHT(A$88,1)="H",A$88&amp;G271&amp;H271,A$88)</f>
        <v>800.0</v>
      </c>
      <c r="G271" s="225" t="e">
        <f>IF(A271="","",VLOOKUP(A271,nonscore,4,FALSE))</f>
        <v>#N/A</v>
      </c>
      <c r="H271" s="225" t="e">
        <f>IF(A271="","",VLOOKUP(A271,nonscore,6,FALSE))</f>
        <v>#N/A</v>
      </c>
      <c r="I271" s="225" t="str">
        <f>IF(E$88=".","",E$88)</f>
        <v/>
      </c>
      <c r="J271" s="225"/>
      <c r="K271" s="112"/>
      <c r="L271" s="62">
        <v>1.0</v>
      </c>
      <c r="M271" s="42" t="str">
        <f>IF(K271="","",VLOOKUP(K271,nonscore,2,FALSE))</f>
        <v/>
      </c>
      <c r="N271" s="42" t="str">
        <f>IF(K271="","",VLOOKUP(K271,nonscore,3,FALSE))</f>
        <v/>
      </c>
      <c r="O271" s="38"/>
    </row>
    <row r="272" spans="1:42">
      <c r="A272" s="112"/>
      <c r="B272" s="62">
        <v>2.0</v>
      </c>
      <c r="C272" s="42" t="str">
        <f>IF(A272="","",VLOOKUP(A272,nonscore,2,FALSE))</f>
        <v/>
      </c>
      <c r="D272" s="42" t="str">
        <f>IF(A272="","",VLOOKUP(A272,nonscore,3,FALSE))</f>
        <v/>
      </c>
      <c r="E272" s="93"/>
      <c r="F272" s="225">
        <f>IF(RIGHT(A$88,1)="H",A$88&amp;G272&amp;H272,A$88)</f>
        <v>800.0</v>
      </c>
      <c r="G272" s="225" t="str">
        <f>IF(A272="","",VLOOKUP(A272,nonscore,4,FALSE))</f>
        <v/>
      </c>
      <c r="H272" s="225" t="str">
        <f>IF(A272="","",VLOOKUP(A272,nonscore,6,FALSE))</f>
        <v/>
      </c>
      <c r="I272" s="225" t="str">
        <f>IF(E$88=".","",E$88)</f>
        <v/>
      </c>
      <c r="J272" s="225"/>
      <c r="K272" s="112"/>
      <c r="L272" s="62">
        <v>2.0</v>
      </c>
      <c r="M272" s="42" t="str">
        <f>IF(K272="","",VLOOKUP(K272,nonscore,2,FALSE))</f>
        <v/>
      </c>
      <c r="N272" s="42" t="str">
        <f>IF(K272="","",VLOOKUP(K272,nonscore,3,FALSE))</f>
        <v/>
      </c>
      <c r="O272" s="38"/>
    </row>
    <row r="273" spans="1:42">
      <c r="A273" s="112"/>
      <c r="B273" s="62">
        <v>3.0</v>
      </c>
      <c r="C273" s="42" t="str">
        <f>IF(A273="","",VLOOKUP(A273,nonscore,2,FALSE))</f>
        <v/>
      </c>
      <c r="D273" s="42" t="str">
        <f>IF(A273="","",VLOOKUP(A273,nonscore,3,FALSE))</f>
        <v/>
      </c>
      <c r="E273" s="93"/>
      <c r="F273" s="225">
        <f>IF(RIGHT(A$88,1)="H",A$88&amp;G273&amp;H273,A$88)</f>
        <v>800.0</v>
      </c>
      <c r="G273" s="225" t="str">
        <f>IF(A273="","",VLOOKUP(A273,nonscore,4,FALSE))</f>
        <v/>
      </c>
      <c r="H273" s="225" t="str">
        <f>IF(A273="","",VLOOKUP(A273,nonscore,6,FALSE))</f>
        <v/>
      </c>
      <c r="I273" s="225" t="str">
        <f>IF(E$88=".","",E$88)</f>
        <v/>
      </c>
      <c r="J273" s="225"/>
      <c r="K273" s="112"/>
      <c r="L273" s="62">
        <v>3.0</v>
      </c>
      <c r="M273" s="42" t="str">
        <f>IF(K273="","",VLOOKUP(K273,nonscore,2,FALSE))</f>
        <v/>
      </c>
      <c r="N273" s="42" t="str">
        <f>IF(K273="","",VLOOKUP(K273,nonscore,3,FALSE))</f>
        <v/>
      </c>
      <c r="O273" s="38"/>
    </row>
    <row r="274" spans="1:42">
      <c r="A274" s="112"/>
      <c r="B274" s="62" t="s">
        <v>114</v>
      </c>
      <c r="C274" s="42" t="str">
        <f>IF(A274="","",VLOOKUP(A274,nonscore,2,FALSE))</f>
        <v/>
      </c>
      <c r="D274" s="42" t="str">
        <f>IF(A274="","",VLOOKUP(A274,nonscore,3,FALSE))</f>
        <v/>
      </c>
      <c r="E274" s="93"/>
      <c r="F274" s="225">
        <f>IF(RIGHT(A$88,1)="H",A$88&amp;G274&amp;H274,A$88)</f>
        <v>800.0</v>
      </c>
      <c r="G274" s="225" t="str">
        <f>IF(A274="","",VLOOKUP(A274,nonscore,4,FALSE))</f>
        <v/>
      </c>
      <c r="H274" s="225" t="str">
        <f>IF(A274="","",VLOOKUP(A274,nonscore,6,FALSE))</f>
        <v/>
      </c>
      <c r="I274" s="225" t="str">
        <f>IF(E$88=".","",E$88)</f>
        <v/>
      </c>
      <c r="J274" s="225"/>
      <c r="K274" s="112"/>
      <c r="L274" s="62" t="s">
        <v>114</v>
      </c>
      <c r="M274" s="42" t="str">
        <f>IF(K274="","",VLOOKUP(K274,nonscore,2,FALSE))</f>
        <v/>
      </c>
      <c r="N274" s="42" t="str">
        <f>IF(K274="","",VLOOKUP(K274,nonscore,3,FALSE))</f>
        <v/>
      </c>
      <c r="O274" s="38"/>
    </row>
    <row r="275" spans="1:42">
      <c r="A275" s="112"/>
      <c r="B275" s="62" t="s">
        <v>115</v>
      </c>
      <c r="C275" s="42" t="str">
        <f>IF(A275="","",VLOOKUP(A275,nonscore,2,FALSE))</f>
        <v/>
      </c>
      <c r="D275" s="42" t="str">
        <f>IF(A275="","",VLOOKUP(A275,nonscore,3,FALSE))</f>
        <v/>
      </c>
      <c r="E275" s="93"/>
      <c r="F275" s="225">
        <f>IF(RIGHT(A$88,1)="H",A$88&amp;G275&amp;H275,A$88)</f>
        <v>800.0</v>
      </c>
      <c r="G275" s="225" t="str">
        <f>IF(A275="","",VLOOKUP(A275,nonscore,4,FALSE))</f>
        <v/>
      </c>
      <c r="H275" s="225" t="str">
        <f>IF(A275="","",VLOOKUP(A275,nonscore,6,FALSE))</f>
        <v/>
      </c>
      <c r="I275" s="225" t="str">
        <f>IF(E$88=".","",E$88)</f>
        <v/>
      </c>
      <c r="J275" s="225"/>
      <c r="K275" s="112"/>
      <c r="L275" s="62" t="s">
        <v>115</v>
      </c>
      <c r="M275" s="42" t="str">
        <f>IF(K275="","",VLOOKUP(K275,nonscore,2,FALSE))</f>
        <v/>
      </c>
      <c r="N275" s="42" t="str">
        <f>IF(K275="","",VLOOKUP(K275,nonscore,3,FALSE))</f>
        <v/>
      </c>
      <c r="O275" s="38"/>
    </row>
    <row r="276" spans="1:42">
      <c r="A276" s="112"/>
      <c r="B276" s="62" t="s">
        <v>116</v>
      </c>
      <c r="C276" s="42" t="str">
        <f>IF(A276="","",VLOOKUP(A276,nonscore,2,FALSE))</f>
        <v/>
      </c>
      <c r="D276" s="42" t="str">
        <f>IF(A276="","",VLOOKUP(A276,nonscore,3,FALSE))</f>
        <v/>
      </c>
      <c r="E276" s="93"/>
      <c r="F276" s="225">
        <f>IF(RIGHT(A$88,1)="H",A$88&amp;G276&amp;H276,A$88)</f>
        <v>800.0</v>
      </c>
      <c r="G276" s="225" t="str">
        <f>IF(A276="","",VLOOKUP(A276,nonscore,4,FALSE))</f>
        <v/>
      </c>
      <c r="H276" s="225" t="str">
        <f>IF(A276="","",VLOOKUP(A276,nonscore,6,FALSE))</f>
        <v/>
      </c>
      <c r="I276" s="225" t="str">
        <f>IF(E$88=".","",E$88)</f>
        <v/>
      </c>
      <c r="J276" s="225"/>
      <c r="K276" s="112"/>
      <c r="L276" s="62" t="s">
        <v>116</v>
      </c>
      <c r="M276" s="42" t="str">
        <f>IF(K276="","",VLOOKUP(K276,nonscore,2,FALSE))</f>
        <v/>
      </c>
      <c r="N276" s="42" t="str">
        <f>IF(K276="","",VLOOKUP(K276,nonscore,3,FALSE))</f>
        <v/>
      </c>
      <c r="O276" s="38"/>
    </row>
    <row r="277" spans="1:42">
      <c r="A277" s="112"/>
      <c r="B277" s="62" t="s">
        <v>117</v>
      </c>
      <c r="C277" s="42" t="str">
        <f>IF(A277="","",VLOOKUP(A277,nonscore,2,FALSE))</f>
        <v/>
      </c>
      <c r="D277" s="42" t="str">
        <f>IF(A277="","",VLOOKUP(A277,nonscore,3,FALSE))</f>
        <v/>
      </c>
      <c r="E277" s="93"/>
      <c r="F277" s="225">
        <f>IF(RIGHT(A$88,1)="H",A$88&amp;G277&amp;H277,A$88)</f>
        <v>800.0</v>
      </c>
      <c r="G277" s="225" t="str">
        <f>IF(A277="","",VLOOKUP(A277,nonscore,4,FALSE))</f>
        <v/>
      </c>
      <c r="H277" s="225" t="str">
        <f>IF(A277="","",VLOOKUP(A277,nonscore,6,FALSE))</f>
        <v/>
      </c>
      <c r="I277" s="225" t="str">
        <f>IF(E$88=".","",E$88)</f>
        <v/>
      </c>
      <c r="J277" s="225"/>
      <c r="K277" s="112"/>
      <c r="L277" s="62" t="s">
        <v>117</v>
      </c>
      <c r="M277" s="42" t="str">
        <f>IF(K277="","",VLOOKUP(K277,nonscore,2,FALSE))</f>
        <v/>
      </c>
      <c r="N277" s="42" t="str">
        <f>IF(K277="","",VLOOKUP(K277,nonscore,3,FALSE))</f>
        <v/>
      </c>
      <c r="O277" s="38"/>
    </row>
    <row r="278" spans="1:42">
      <c r="A278" s="112"/>
      <c r="B278" s="62" t="s">
        <v>118</v>
      </c>
      <c r="C278" s="42" t="str">
        <f>IF(A278="","",VLOOKUP(A278,nonscore,2,FALSE))</f>
        <v/>
      </c>
      <c r="D278" s="42" t="str">
        <f>IF(A278="","",VLOOKUP(A278,nonscore,3,FALSE))</f>
        <v/>
      </c>
      <c r="E278" s="93"/>
      <c r="F278" s="225">
        <f>IF(RIGHT(A$88,1)="H",A$88&amp;G278&amp;H278,A$88)</f>
        <v>800.0</v>
      </c>
      <c r="G278" s="225" t="str">
        <f>IF(A278="","",VLOOKUP(A278,nonscore,4,FALSE))</f>
        <v/>
      </c>
      <c r="H278" s="225" t="str">
        <f>IF(A278="","",VLOOKUP(A278,nonscore,6,FALSE))</f>
        <v/>
      </c>
      <c r="I278" s="225" t="str">
        <f>IF(E$88=".","",E$88)</f>
        <v/>
      </c>
      <c r="J278" s="225"/>
      <c r="K278" s="112"/>
      <c r="L278" s="62" t="s">
        <v>118</v>
      </c>
      <c r="M278" s="42" t="str">
        <f>IF(K278="","",VLOOKUP(K278,nonscore,2,FALSE))</f>
        <v/>
      </c>
      <c r="N278" s="42" t="str">
        <f>IF(K278="","",VLOOKUP(K278,nonscore,3,FALSE))</f>
        <v/>
      </c>
      <c r="O278" s="38"/>
    </row>
    <row r="279" spans="1:42">
      <c r="A279" s="112"/>
      <c r="B279" s="62" t="s">
        <v>393</v>
      </c>
      <c r="C279" s="42" t="str">
        <f>IF(A279="","",VLOOKUP(A279,nonscore,2,FALSE))</f>
        <v/>
      </c>
      <c r="D279" s="42" t="str">
        <f>IF(A279="","",VLOOKUP(A279,nonscore,3,FALSE))</f>
        <v/>
      </c>
      <c r="E279" s="93"/>
      <c r="F279" s="225">
        <f>IF(RIGHT(A$88,1)="H",A$88&amp;G279&amp;H279,A$88)</f>
        <v>800.0</v>
      </c>
      <c r="G279" s="225" t="str">
        <f>IF(A279="","",VLOOKUP(A279,nonscore,4,FALSE))</f>
        <v/>
      </c>
      <c r="H279" s="225" t="str">
        <f>IF(A279="","",VLOOKUP(A279,nonscore,6,FALSE))</f>
        <v/>
      </c>
      <c r="I279" s="225" t="str">
        <f>IF(E$88=".","",E$88)</f>
        <v/>
      </c>
      <c r="J279" s="225"/>
      <c r="K279" s="112"/>
      <c r="L279" s="62" t="s">
        <v>393</v>
      </c>
      <c r="M279" s="42" t="str">
        <f>IF(K279="","",VLOOKUP(K279,nonscore,2,FALSE))</f>
        <v/>
      </c>
      <c r="N279" s="42" t="str">
        <f>IF(K279="","",VLOOKUP(K279,nonscore,3,FALSE))</f>
        <v/>
      </c>
      <c r="O279" s="38"/>
    </row>
    <row r="280" spans="1:42">
      <c r="A280" s="112"/>
      <c r="B280" s="62" t="s">
        <v>394</v>
      </c>
      <c r="C280" s="42" t="str">
        <f>IF(A280="","",VLOOKUP(A280,nonscore,2,FALSE))</f>
        <v/>
      </c>
      <c r="D280" s="42" t="str">
        <f>IF(A280="","",VLOOKUP(A280,nonscore,3,FALSE))</f>
        <v/>
      </c>
      <c r="E280" s="93"/>
      <c r="F280" s="225">
        <f>IF(RIGHT(A$88,1)="H",A$88&amp;G280&amp;H280,A$88)</f>
        <v>800.0</v>
      </c>
      <c r="G280" s="225" t="str">
        <f>IF(A280="","",VLOOKUP(A280,nonscore,4,FALSE))</f>
        <v/>
      </c>
      <c r="H280" s="225" t="str">
        <f>IF(A280="","",VLOOKUP(A280,nonscore,6,FALSE))</f>
        <v/>
      </c>
      <c r="I280" s="225" t="str">
        <f>IF(E$88=".","",E$88)</f>
        <v/>
      </c>
      <c r="J280" s="225"/>
      <c r="K280" s="112"/>
      <c r="L280" s="62" t="s">
        <v>394</v>
      </c>
      <c r="M280" s="42" t="str">
        <f>IF(K280="","",VLOOKUP(K280,nonscore,2,FALSE))</f>
        <v/>
      </c>
      <c r="N280" s="42" t="str">
        <f>IF(K280="","",VLOOKUP(K280,nonscore,3,FALSE))</f>
        <v/>
      </c>
      <c r="O280" s="38"/>
    </row>
    <row r="281" spans="1:42">
      <c r="A281" s="112"/>
      <c r="B281" s="62" t="s">
        <v>395</v>
      </c>
      <c r="C281" s="42" t="str">
        <f>IF(A281="","",VLOOKUP(A281,nonscore,2,FALSE))</f>
        <v/>
      </c>
      <c r="D281" s="42" t="str">
        <f>IF(A281="","",VLOOKUP(A281,nonscore,3,FALSE))</f>
        <v/>
      </c>
      <c r="E281" s="93"/>
      <c r="F281" s="225">
        <f>IF(RIGHT(A$88,1)="H",A$88&amp;G281&amp;H281,A$88)</f>
        <v>800.0</v>
      </c>
      <c r="G281" s="225" t="str">
        <f>IF(A281="","",VLOOKUP(A281,nonscore,4,FALSE))</f>
        <v/>
      </c>
      <c r="H281" s="225" t="str">
        <f>IF(A281="","",VLOOKUP(A281,nonscore,6,FALSE))</f>
        <v/>
      </c>
      <c r="I281" s="225" t="str">
        <f>IF(E$88=".","",E$88)</f>
        <v/>
      </c>
      <c r="J281" s="225"/>
      <c r="K281" s="112"/>
      <c r="L281" s="62" t="s">
        <v>395</v>
      </c>
      <c r="M281" s="42" t="str">
        <f>IF(K281="","",VLOOKUP(K281,nonscore,2,FALSE))</f>
        <v/>
      </c>
      <c r="N281" s="42" t="str">
        <f>IF(K281="","",VLOOKUP(K281,nonscore,3,FALSE))</f>
        <v/>
      </c>
      <c r="O281" s="38"/>
    </row>
    <row r="282" spans="1:42">
      <c r="A282" s="112"/>
      <c r="B282" s="62" t="s">
        <v>396</v>
      </c>
      <c r="C282" s="42" t="str">
        <f>IF(A282="","",VLOOKUP(A282,nonscore,2,FALSE))</f>
        <v/>
      </c>
      <c r="D282" s="42" t="str">
        <f>IF(A282="","",VLOOKUP(A282,nonscore,3,FALSE))</f>
        <v/>
      </c>
      <c r="E282" s="93"/>
      <c r="F282" s="225">
        <f>IF(RIGHT(A$88,1)="H",A$88&amp;G282&amp;H282,A$88)</f>
        <v>800.0</v>
      </c>
      <c r="G282" s="225" t="str">
        <f>IF(A282="","",VLOOKUP(A282,nonscore,4,FALSE))</f>
        <v/>
      </c>
      <c r="H282" s="225" t="str">
        <f>IF(A282="","",VLOOKUP(A282,nonscore,6,FALSE))</f>
        <v/>
      </c>
      <c r="I282" s="225" t="str">
        <f>IF(E$88=".","",E$88)</f>
        <v/>
      </c>
      <c r="J282" s="225"/>
      <c r="K282" s="112"/>
      <c r="L282" s="62" t="s">
        <v>396</v>
      </c>
      <c r="M282" s="42" t="str">
        <f>IF(K282="","",VLOOKUP(K282,nonscore,2,FALSE))</f>
        <v/>
      </c>
      <c r="N282" s="42" t="str">
        <f>IF(K282="","",VLOOKUP(K282,nonscore,3,FALSE))</f>
        <v/>
      </c>
      <c r="O282" s="38"/>
    </row>
  </sheetData>
  <mergeCells count="2">
    <mergeCell ref="A1:E1"/>
    <mergeCell ref="N1:O1"/>
  </mergeCells>
  <dataValidations count="2">
    <dataValidation allowBlank="1" errorStyle="stop" operator="between" showErrorMessage="1" showInputMessage="1" sqref="A74 A4 A18 A32 A60 A46 A88 A102 A116 A130 A144 A158 A172 A186 A200 A214 A228 A242 A256 A270" type="list">
      <formula1>clubs!$G$2:$G$9</formula1>
    </dataValidation>
    <dataValidation allowBlank="1" errorStyle="stop" operator="between" showErrorMessage="1" showInputMessage="1" sqref="K4 K18 K32 K46 K60 K74 K88 K102 K116 K130 K144 K158 K172 K186 K200 K214 K228 K242 K256 K270" type="list">
      <formula1>clubs!$H$2:$H$6</formula1>
    </dataValidation>
  </dataValidations>
  <hyperlinks>
    <hyperlink ref="T2" location="Decsheets!A1" display="Dec"/>
    <hyperlink ref="U2" location="Timetable!A1" display="Timetable"/>
    <hyperlink ref="P2" location="Home!A1" display="Home"/>
  </hyperlinks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Y233"/>
  <sheetViews>
    <sheetView showGridLines="1" workbookViewId="0" topLeftCell="A91">
      <selection activeCell="A1" sqref="A1"/>
    </sheetView>
  </sheetViews>
  <sheetFormatPr defaultRowHeight="15"/>
  <cols>
    <col min="1" max="1" width="16.28515625" style="131" customWidth="1"/>
    <col min="2" max="2" width="23.7109375" style="138" customWidth="1"/>
    <col min="3" max="3" width="5.28515625" style="138" hidden="1" customWidth="1"/>
    <col min="4" max="4" width="23.7109375" style="138" customWidth="1"/>
    <col min="5" max="5" width="5.7109375" style="138" hidden="1" customWidth="1"/>
    <col min="6" max="6" width="23.7109375" style="138" customWidth="1"/>
    <col min="7" max="7" width="5.0" style="138" hidden="1" customWidth="1"/>
    <col min="8" max="8" width="23.7109375" style="138" customWidth="1"/>
    <col min="9" max="9" width="6.0" style="138" hidden="1" customWidth="1"/>
    <col min="10" max="10" width="23.7109375" style="138" customWidth="1"/>
    <col min="11" max="11" width="4.7109375" style="138" hidden="1" customWidth="1"/>
    <col min="12" max="12" width="23.7109375" style="138" customWidth="1"/>
    <col min="13" max="13" width="5.28515625" style="138" hidden="1" customWidth="1"/>
    <col min="14" max="14" width="23.7109375" style="138" customWidth="1"/>
    <col min="15" max="15" width="2.85546875" hidden="1" customWidth="1"/>
    <col min="16" max="16" width="22.5703125" customWidth="1"/>
    <col min="17" max="17" width="3.28515625" customWidth="1"/>
    <col min="18" max="18" width="10.7109375" customWidth="1"/>
    <col min="19" max="19" width="17.85546875" customWidth="1"/>
  </cols>
  <sheetData>
    <row r="1" spans="1:25" ht="18.75">
      <c r="A1" s="131"/>
      <c r="B1" s="137" t="s">
        <v>473</v>
      </c>
      <c r="C1" s="138"/>
      <c r="D1" s="138"/>
      <c r="E1" s="138"/>
      <c r="F1" s="213" t="s">
        <v>57</v>
      </c>
      <c r="G1" s="213" t="s">
        <v>58</v>
      </c>
      <c r="H1" s="213" t="s">
        <v>113</v>
      </c>
      <c r="I1" s="138"/>
      <c r="J1" s="138"/>
      <c r="K1" s="138"/>
      <c r="L1" s="138"/>
      <c r="M1" s="138"/>
      <c r="N1" s="138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</row>
    <row r="2" spans="1:25">
      <c r="A2" s="131"/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</row>
    <row r="3" spans="1:25">
      <c r="A3" s="131"/>
      <c r="B3" s="138"/>
      <c r="C3" s="138"/>
      <c r="D3" s="139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</row>
    <row r="4" spans="1:25" hidden="1">
      <c r="A4" s="131"/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21"/>
      <c r="P4" s="21"/>
      <c r="Q4" s="21"/>
      <c r="R4" s="21"/>
      <c r="S4" s="54" t="s">
        <v>6</v>
      </c>
      <c r="T4" s="54" t="s">
        <v>474</v>
      </c>
      <c r="U4" s="54" t="s">
        <v>475</v>
      </c>
      <c r="V4" s="54" t="s">
        <v>476</v>
      </c>
      <c r="W4" s="54"/>
      <c r="X4" s="54"/>
      <c r="Y4" s="54"/>
    </row>
    <row r="5" spans="1:25" hidden="1">
      <c r="A5" s="131"/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21"/>
      <c r="P5" s="21"/>
      <c r="Q5" s="21"/>
      <c r="R5" s="21"/>
      <c r="S5" s="54" t="str">
        <f>Home!$D4</f>
        <v>A</v>
      </c>
      <c r="T5" s="55" t="str">
        <f>Home!$C4</f>
        <v>Ealing S&amp;M</v>
      </c>
      <c r="U5" s="56">
        <v>16.0</v>
      </c>
      <c r="V5" s="54">
        <v>8.0</v>
      </c>
      <c r="W5" s="54"/>
      <c r="X5" s="54">
        <v>2.0</v>
      </c>
      <c r="Y5" s="54">
        <v>3.0</v>
      </c>
    </row>
    <row r="6" spans="1:25" hidden="1">
      <c r="A6" s="131"/>
      <c r="B6" s="138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21"/>
      <c r="P6" s="21"/>
      <c r="Q6" s="21"/>
      <c r="R6" s="21"/>
      <c r="S6" s="54" t="str">
        <f>Home!$D5</f>
        <v>B</v>
      </c>
      <c r="T6" s="56" t="str">
        <f>Home!$C5</f>
        <v>Enfield &amp; H</v>
      </c>
      <c r="U6" s="56">
        <v>14.0</v>
      </c>
      <c r="V6" s="54">
        <v>7.0</v>
      </c>
      <c r="W6" s="54"/>
      <c r="X6" s="54">
        <v>4.0</v>
      </c>
      <c r="Y6" s="54">
        <v>5.0</v>
      </c>
    </row>
    <row r="7" spans="1:25" hidden="1">
      <c r="A7" s="131"/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21"/>
      <c r="P7" s="21"/>
      <c r="Q7" s="21"/>
      <c r="R7" s="21"/>
      <c r="S7" s="54" t="str">
        <f>Home!$D6</f>
        <v>C</v>
      </c>
      <c r="T7" s="56" t="str">
        <f>Home!$C6</f>
        <v>Highgate</v>
      </c>
      <c r="U7" s="56">
        <v>12.0</v>
      </c>
      <c r="V7" s="54">
        <v>6.0</v>
      </c>
      <c r="W7" s="54"/>
      <c r="X7" s="54">
        <v>6.0</v>
      </c>
      <c r="Y7" s="54">
        <v>7.0</v>
      </c>
    </row>
    <row r="8" spans="1:25" hidden="1">
      <c r="A8" s="131"/>
      <c r="B8" s="138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21"/>
      <c r="P8" s="21"/>
      <c r="Q8" s="21"/>
      <c r="R8" s="21"/>
      <c r="S8" s="54" t="str">
        <f>Home!$D7</f>
        <v>D</v>
      </c>
      <c r="T8" s="56" t="str">
        <f>Home!$C7</f>
        <v>Heathside</v>
      </c>
      <c r="U8" s="56">
        <v>10.0</v>
      </c>
      <c r="V8" s="54">
        <v>5.0</v>
      </c>
      <c r="W8" s="54"/>
      <c r="X8" s="54">
        <v>8.0</v>
      </c>
      <c r="Y8" s="54">
        <v>9.0</v>
      </c>
    </row>
    <row r="9" spans="1:25" hidden="1">
      <c r="A9" s="131"/>
      <c r="B9" s="138"/>
      <c r="C9" s="138"/>
      <c r="D9" s="138"/>
      <c r="E9" s="138"/>
      <c r="F9" s="138"/>
      <c r="G9" s="138"/>
      <c r="H9" s="138"/>
      <c r="I9" s="138"/>
      <c r="J9" s="138"/>
      <c r="K9" s="138"/>
      <c r="L9" s="138"/>
      <c r="M9" s="138"/>
      <c r="N9" s="138"/>
      <c r="O9" s="21"/>
      <c r="P9" s="21"/>
      <c r="Q9" s="21"/>
      <c r="R9" s="21"/>
      <c r="S9" s="54" t="str">
        <f>Home!$D8</f>
        <v>E</v>
      </c>
      <c r="T9" s="56" t="str">
        <f>Home!$C8</f>
        <v>TVH</v>
      </c>
      <c r="U9" s="56">
        <v>8.0</v>
      </c>
      <c r="V9" s="54">
        <v>4.0</v>
      </c>
      <c r="W9" s="54"/>
      <c r="X9" s="54">
        <v>10.0</v>
      </c>
      <c r="Y9" s="54">
        <v>11.0</v>
      </c>
    </row>
    <row r="10" spans="1:25" hidden="1">
      <c r="A10" s="131"/>
      <c r="B10" s="138"/>
      <c r="C10" s="138"/>
      <c r="D10" s="138"/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21"/>
      <c r="P10" s="21"/>
      <c r="Q10" s="21"/>
      <c r="R10" s="21"/>
      <c r="S10" s="54" t="str">
        <f>Home!$D9</f>
        <v>G</v>
      </c>
      <c r="T10" s="56" t="str">
        <f>Home!$C9</f>
        <v>Trent Park</v>
      </c>
      <c r="U10" s="56">
        <v>6.0</v>
      </c>
      <c r="V10" s="54">
        <v>3.0</v>
      </c>
      <c r="W10" s="54"/>
      <c r="X10" s="54">
        <v>12.0</v>
      </c>
      <c r="Y10" s="54">
        <v>13.0</v>
      </c>
    </row>
    <row r="11" spans="1:25" hidden="1">
      <c r="A11" s="131"/>
      <c r="B11" s="138"/>
      <c r="C11" s="138"/>
      <c r="D11" s="138"/>
      <c r="E11" s="138"/>
      <c r="F11" s="138"/>
      <c r="G11" s="138"/>
      <c r="H11" s="138"/>
      <c r="I11" s="138"/>
      <c r="J11" s="138"/>
      <c r="K11" s="138"/>
      <c r="L11" s="138"/>
      <c r="M11" s="138"/>
      <c r="N11" s="138"/>
      <c r="O11" s="21"/>
      <c r="P11" s="21"/>
      <c r="Q11" s="21"/>
      <c r="R11" s="21"/>
      <c r="S11" s="54" t="str">
        <f>Home!$D10</f>
        <v>H</v>
      </c>
      <c r="T11" s="56" t="str">
        <f>Home!$C10</f>
        <v>Barnet</v>
      </c>
      <c r="U11" s="56">
        <v>4.0</v>
      </c>
      <c r="V11" s="54">
        <v>2.0</v>
      </c>
      <c r="W11" s="54"/>
      <c r="X11" s="54">
        <v>14.0</v>
      </c>
      <c r="Y11" s="54">
        <v>15.0</v>
      </c>
    </row>
    <row r="12" spans="1:25" hidden="1">
      <c r="A12" s="131"/>
      <c r="B12" s="138"/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21"/>
      <c r="P12" s="21"/>
      <c r="Q12" s="21"/>
      <c r="R12" s="21"/>
      <c r="S12" s="54" t="str">
        <f>Home!$D11</f>
        <v>J</v>
      </c>
      <c r="T12" s="56" t="str">
        <f>Home!$C11</f>
        <v>Shaftesbury</v>
      </c>
      <c r="U12" s="56">
        <v>2.0</v>
      </c>
      <c r="V12" s="54">
        <v>1.0</v>
      </c>
      <c r="W12" s="54"/>
      <c r="X12" s="54">
        <v>16.0</v>
      </c>
      <c r="Y12" s="54">
        <v>17.0</v>
      </c>
    </row>
    <row r="13" spans="1:25" s="89" customFormat="1" ht="18.75">
      <c r="A13" s="131"/>
      <c r="B13" s="140" t="str">
        <f>$S$5</f>
        <v>A</v>
      </c>
      <c r="C13" s="140"/>
      <c r="D13" s="140" t="str">
        <f>$S$6</f>
        <v>B</v>
      </c>
      <c r="E13" s="140"/>
      <c r="F13" s="140" t="str">
        <f>$S$7</f>
        <v>C</v>
      </c>
      <c r="G13" s="140"/>
      <c r="H13" s="140" t="str">
        <f>$S$8</f>
        <v>D</v>
      </c>
      <c r="I13" s="140"/>
      <c r="J13" s="140" t="str">
        <f>$S$9</f>
        <v>E</v>
      </c>
      <c r="K13" s="140"/>
      <c r="L13" s="140" t="str">
        <f>$S$10</f>
        <v>G</v>
      </c>
      <c r="M13" s="140"/>
      <c r="N13" s="140" t="str">
        <f>$S11</f>
        <v>H</v>
      </c>
      <c r="O13" s="89"/>
      <c r="P13" s="140" t="str">
        <f>$S12</f>
        <v>J</v>
      </c>
      <c r="Q13" s="89"/>
      <c r="R13" s="89"/>
      <c r="S13" s="89"/>
      <c r="T13" s="89"/>
      <c r="U13" s="89"/>
      <c r="V13" s="89"/>
      <c r="W13" s="89"/>
      <c r="X13" s="89"/>
      <c r="Y13" s="89"/>
    </row>
    <row r="14" spans="1:25" ht="18.0">
      <c r="A14" s="131"/>
      <c r="B14" s="141" t="str">
        <f>$T$5</f>
        <v>Ealing S&amp;M</v>
      </c>
      <c r="C14" s="141"/>
      <c r="D14" s="141" t="str">
        <f>$T$6</f>
        <v>Enfield &amp; H</v>
      </c>
      <c r="E14" s="141"/>
      <c r="F14" s="141" t="str">
        <f>$T$7</f>
        <v>Highgate</v>
      </c>
      <c r="G14" s="141"/>
      <c r="H14" s="141" t="str">
        <f>$T$8</f>
        <v>Heathside</v>
      </c>
      <c r="I14" s="141"/>
      <c r="J14" s="141" t="str">
        <f>$T$9</f>
        <v>TVH</v>
      </c>
      <c r="K14" s="141"/>
      <c r="L14" s="141" t="str">
        <f>$T$10</f>
        <v>Trent Park</v>
      </c>
      <c r="M14" s="141"/>
      <c r="N14" s="141" t="str">
        <f>$T$11</f>
        <v>Barnet</v>
      </c>
      <c r="O14" s="25"/>
      <c r="P14" s="141" t="str">
        <f>$T$12</f>
        <v>Shaftesbury</v>
      </c>
      <c r="Q14" s="25"/>
      <c r="R14" s="21"/>
      <c r="S14" s="21"/>
      <c r="T14" s="21"/>
      <c r="U14" s="21"/>
      <c r="V14" s="21"/>
      <c r="W14" s="21"/>
      <c r="X14" s="21"/>
      <c r="Y14" s="21"/>
    </row>
    <row r="15" spans="1:25">
      <c r="A15" s="132" t="s">
        <v>477</v>
      </c>
      <c r="B15" s="142" t="str">
        <f>$T$5</f>
        <v>Ealing S&amp;M</v>
      </c>
      <c r="C15" s="142"/>
      <c r="D15" s="142" t="str">
        <f>$T$6</f>
        <v>Enfield &amp; H</v>
      </c>
      <c r="E15" s="142"/>
      <c r="F15" s="142" t="str">
        <f>$T$7</f>
        <v>Highgate</v>
      </c>
      <c r="G15" s="142"/>
      <c r="H15" s="142" t="str">
        <f>$T$8</f>
        <v>Heathside</v>
      </c>
      <c r="I15" s="142"/>
      <c r="J15" s="142" t="str">
        <f>$T$9</f>
        <v>TVH</v>
      </c>
      <c r="K15" s="142"/>
      <c r="L15" s="142" t="str">
        <f>$T$10</f>
        <v>Trent Park</v>
      </c>
      <c r="M15" s="142"/>
      <c r="N15" s="142" t="str">
        <f>$T$11</f>
        <v>Barnet</v>
      </c>
      <c r="O15" s="23"/>
      <c r="P15" s="142" t="str">
        <f>$T$12</f>
        <v>Shaftesbury</v>
      </c>
      <c r="Q15" s="23"/>
      <c r="R15" s="21"/>
      <c r="S15" s="132" t="s">
        <v>477</v>
      </c>
      <c r="T15" s="21"/>
      <c r="U15" s="21"/>
      <c r="V15" s="21"/>
      <c r="W15" s="21"/>
      <c r="X15" s="21"/>
      <c r="Y15" s="21"/>
    </row>
    <row r="16" spans="1:25">
      <c r="A16" s="131" t="s">
        <v>123</v>
      </c>
      <c r="B16" s="230" t="s">
        <v>478</v>
      </c>
      <c r="C16" s="143" t="s">
        <v>145</v>
      </c>
      <c r="D16" s="230" t="s">
        <v>479</v>
      </c>
      <c r="E16" s="143" t="s">
        <v>145</v>
      </c>
      <c r="F16" s="230" t="s">
        <v>480</v>
      </c>
      <c r="G16" s="143" t="s">
        <v>145</v>
      </c>
      <c r="H16" s="230" t="s">
        <v>481</v>
      </c>
      <c r="I16" s="143" t="s">
        <v>145</v>
      </c>
      <c r="J16" s="230" t="s">
        <v>482</v>
      </c>
      <c r="K16" s="143" t="s">
        <v>145</v>
      </c>
      <c r="L16" s="143" t="s">
        <v>145</v>
      </c>
      <c r="M16" s="143" t="s">
        <v>145</v>
      </c>
      <c r="N16" s="143" t="s">
        <v>145</v>
      </c>
      <c r="O16" s="173"/>
      <c r="P16" s="143" t="s">
        <v>145</v>
      </c>
      <c r="Q16" s="173"/>
      <c r="R16" s="21" t="s">
        <v>483</v>
      </c>
      <c r="S16" s="131" t="s">
        <v>123</v>
      </c>
      <c r="T16" s="21"/>
      <c r="U16" s="21"/>
      <c r="V16" s="21"/>
      <c r="W16" s="21"/>
      <c r="X16" s="21"/>
      <c r="Y16" s="21"/>
    </row>
    <row r="17" spans="1:25">
      <c r="A17" s="131" t="s">
        <v>206</v>
      </c>
      <c r="B17" s="230" t="s">
        <v>478</v>
      </c>
      <c r="C17" s="143" t="s">
        <v>145</v>
      </c>
      <c r="D17" s="230"/>
      <c r="E17" s="143" t="s">
        <v>145</v>
      </c>
      <c r="F17" s="230" t="s">
        <v>484</v>
      </c>
      <c r="G17" s="143" t="s">
        <v>145</v>
      </c>
      <c r="H17" s="230" t="s">
        <v>481</v>
      </c>
      <c r="I17" s="143" t="s">
        <v>145</v>
      </c>
      <c r="J17" s="230" t="s">
        <v>482</v>
      </c>
      <c r="K17" s="143" t="s">
        <v>145</v>
      </c>
      <c r="L17" s="143" t="s">
        <v>145</v>
      </c>
      <c r="M17" s="143" t="s">
        <v>145</v>
      </c>
      <c r="N17" s="143" t="s">
        <v>145</v>
      </c>
      <c r="O17" s="173"/>
      <c r="P17" s="143" t="s">
        <v>145</v>
      </c>
      <c r="Q17" s="173"/>
      <c r="R17" s="21"/>
      <c r="S17" s="131" t="s">
        <v>206</v>
      </c>
      <c r="T17" s="21"/>
      <c r="U17" s="21"/>
      <c r="V17" s="21"/>
      <c r="W17" s="21"/>
      <c r="X17" s="21"/>
      <c r="Y17" s="21"/>
    </row>
    <row r="18" spans="1:25">
      <c r="A18" s="131" t="s">
        <v>298</v>
      </c>
      <c r="B18" s="143" t="s">
        <v>145</v>
      </c>
      <c r="C18" s="143" t="s">
        <v>145</v>
      </c>
      <c r="D18" s="230"/>
      <c r="E18" s="143" t="s">
        <v>145</v>
      </c>
      <c r="F18" s="230" t="s">
        <v>485</v>
      </c>
      <c r="G18" s="143" t="s">
        <v>145</v>
      </c>
      <c r="H18" s="230" t="s">
        <v>486</v>
      </c>
      <c r="I18" s="143" t="s">
        <v>145</v>
      </c>
      <c r="J18" s="230" t="s">
        <v>487</v>
      </c>
      <c r="K18" s="143" t="s">
        <v>145</v>
      </c>
      <c r="L18" s="230" t="s">
        <v>488</v>
      </c>
      <c r="M18" s="143" t="s">
        <v>145</v>
      </c>
      <c r="N18" s="143" t="s">
        <v>145</v>
      </c>
      <c r="O18" s="173"/>
      <c r="P18" s="143" t="s">
        <v>145</v>
      </c>
      <c r="Q18" s="173"/>
      <c r="R18" s="21"/>
      <c r="S18" s="131" t="s">
        <v>298</v>
      </c>
      <c r="T18" s="21"/>
      <c r="U18" s="21"/>
      <c r="V18" s="21"/>
      <c r="W18" s="21"/>
      <c r="X18" s="21"/>
      <c r="Y18" s="21"/>
    </row>
    <row r="19" spans="1:25">
      <c r="A19" s="131" t="s">
        <v>365</v>
      </c>
      <c r="B19" s="143" t="s">
        <v>145</v>
      </c>
      <c r="C19" s="143" t="s">
        <v>145</v>
      </c>
      <c r="D19" s="230" t="s">
        <v>479</v>
      </c>
      <c r="E19" s="143" t="s">
        <v>145</v>
      </c>
      <c r="F19" s="143" t="s">
        <v>145</v>
      </c>
      <c r="G19" s="143" t="s">
        <v>145</v>
      </c>
      <c r="H19" s="230"/>
      <c r="I19" s="143" t="s">
        <v>145</v>
      </c>
      <c r="J19" s="143" t="s">
        <v>145</v>
      </c>
      <c r="K19" s="143" t="s">
        <v>145</v>
      </c>
      <c r="L19" s="143" t="s">
        <v>145</v>
      </c>
      <c r="M19" s="143" t="s">
        <v>145</v>
      </c>
      <c r="N19" s="143" t="s">
        <v>145</v>
      </c>
      <c r="O19" s="173"/>
      <c r="P19" s="143" t="s">
        <v>145</v>
      </c>
      <c r="Q19" s="173"/>
      <c r="R19" s="21"/>
      <c r="S19" s="131" t="s">
        <v>365</v>
      </c>
      <c r="T19" s="21"/>
      <c r="U19" s="21"/>
      <c r="V19" s="21"/>
      <c r="W19" s="21"/>
      <c r="X19" s="21"/>
      <c r="Y19" s="21"/>
    </row>
    <row r="20" spans="1:25">
      <c r="A20" s="131" t="s">
        <v>226</v>
      </c>
      <c r="B20" s="143" t="s">
        <v>145</v>
      </c>
      <c r="C20" s="143" t="s">
        <v>145</v>
      </c>
      <c r="D20" s="230"/>
      <c r="E20" s="143" t="s">
        <v>145</v>
      </c>
      <c r="F20" s="143" t="s">
        <v>145</v>
      </c>
      <c r="G20" s="143" t="s">
        <v>145</v>
      </c>
      <c r="H20" s="230" t="s">
        <v>486</v>
      </c>
      <c r="I20" s="143" t="s">
        <v>145</v>
      </c>
      <c r="J20" s="143" t="s">
        <v>145</v>
      </c>
      <c r="K20" s="143" t="s">
        <v>145</v>
      </c>
      <c r="L20" s="143" t="s">
        <v>145</v>
      </c>
      <c r="M20" s="143" t="s">
        <v>145</v>
      </c>
      <c r="N20" s="143" t="s">
        <v>145</v>
      </c>
      <c r="O20" s="173"/>
      <c r="P20" s="143" t="s">
        <v>145</v>
      </c>
      <c r="Q20" s="173"/>
      <c r="R20" s="21"/>
      <c r="S20" s="131" t="s">
        <v>226</v>
      </c>
      <c r="T20" s="21"/>
      <c r="U20" s="21"/>
      <c r="V20" s="21"/>
      <c r="W20" s="21"/>
      <c r="X20" s="21"/>
      <c r="Y20" s="21"/>
    </row>
    <row r="21" spans="1:25">
      <c r="A21" s="131" t="s">
        <v>191</v>
      </c>
      <c r="B21" s="143" t="s">
        <v>145</v>
      </c>
      <c r="C21" s="143" t="s">
        <v>145</v>
      </c>
      <c r="D21" s="230"/>
      <c r="E21" s="143" t="s">
        <v>145</v>
      </c>
      <c r="F21" s="143" t="s">
        <v>145</v>
      </c>
      <c r="G21" s="143" t="s">
        <v>145</v>
      </c>
      <c r="H21" s="230"/>
      <c r="I21" s="143" t="s">
        <v>145</v>
      </c>
      <c r="J21" s="143" t="s">
        <v>145</v>
      </c>
      <c r="K21" s="143" t="s">
        <v>145</v>
      </c>
      <c r="L21" s="143" t="s">
        <v>145</v>
      </c>
      <c r="M21" s="143" t="s">
        <v>145</v>
      </c>
      <c r="N21" s="143" t="s">
        <v>145</v>
      </c>
      <c r="O21" s="173"/>
      <c r="P21" s="143" t="s">
        <v>145</v>
      </c>
      <c r="Q21" s="173"/>
      <c r="R21" s="21"/>
      <c r="S21" s="131" t="s">
        <v>191</v>
      </c>
      <c r="T21" s="21"/>
      <c r="U21" s="21"/>
      <c r="V21" s="21"/>
      <c r="W21" s="21"/>
      <c r="X21" s="21"/>
      <c r="Y21" s="21"/>
    </row>
    <row r="22" spans="1:25">
      <c r="A22" s="131" t="s">
        <v>237</v>
      </c>
      <c r="B22" s="143" t="s">
        <v>145</v>
      </c>
      <c r="C22" s="143" t="s">
        <v>145</v>
      </c>
      <c r="D22" s="230"/>
      <c r="E22" s="143" t="s">
        <v>145</v>
      </c>
      <c r="F22" s="143" t="s">
        <v>145</v>
      </c>
      <c r="G22" s="143" t="s">
        <v>145</v>
      </c>
      <c r="H22" s="230"/>
      <c r="I22" s="143" t="s">
        <v>145</v>
      </c>
      <c r="J22" s="143" t="s">
        <v>145</v>
      </c>
      <c r="K22" s="143" t="s">
        <v>145</v>
      </c>
      <c r="L22" s="143" t="s">
        <v>145</v>
      </c>
      <c r="M22" s="143" t="s">
        <v>145</v>
      </c>
      <c r="N22" s="143" t="s">
        <v>145</v>
      </c>
      <c r="O22" s="173"/>
      <c r="P22" s="230" t="s">
        <v>489</v>
      </c>
      <c r="Q22" s="173"/>
      <c r="R22" s="21"/>
      <c r="S22" s="131" t="s">
        <v>237</v>
      </c>
      <c r="T22" s="21"/>
      <c r="U22" s="21"/>
      <c r="V22" s="21"/>
      <c r="W22" s="21"/>
      <c r="X22" s="21"/>
      <c r="Y22" s="21"/>
    </row>
    <row r="23" spans="1:25">
      <c r="A23" s="131" t="s">
        <v>197</v>
      </c>
      <c r="B23" s="143" t="s">
        <v>145</v>
      </c>
      <c r="C23" s="143" t="s">
        <v>145</v>
      </c>
      <c r="D23" s="230"/>
      <c r="E23" s="143" t="s">
        <v>145</v>
      </c>
      <c r="F23" s="143" t="s">
        <v>145</v>
      </c>
      <c r="G23" s="143" t="s">
        <v>145</v>
      </c>
      <c r="H23" s="230" t="s">
        <v>486</v>
      </c>
      <c r="I23" s="143" t="s">
        <v>145</v>
      </c>
      <c r="J23" s="143" t="s">
        <v>145</v>
      </c>
      <c r="K23" s="143" t="s">
        <v>145</v>
      </c>
      <c r="L23" s="143" t="s">
        <v>145</v>
      </c>
      <c r="M23" s="143" t="s">
        <v>145</v>
      </c>
      <c r="N23" s="143" t="s">
        <v>145</v>
      </c>
      <c r="O23" s="173"/>
      <c r="P23" s="143" t="s">
        <v>145</v>
      </c>
      <c r="Q23" s="173"/>
      <c r="R23" s="21"/>
      <c r="S23" s="131" t="s">
        <v>197</v>
      </c>
      <c r="T23" s="21"/>
      <c r="U23" s="21"/>
      <c r="V23" s="21"/>
      <c r="W23" s="21"/>
      <c r="X23" s="21"/>
      <c r="Y23" s="21"/>
    </row>
    <row r="24" spans="1:25">
      <c r="A24" s="131" t="s">
        <v>169</v>
      </c>
      <c r="B24" s="144" t="str">
        <f>$T$5</f>
        <v>Ealing S&amp;M</v>
      </c>
      <c r="C24" s="144"/>
      <c r="D24" s="232"/>
      <c r="E24" s="144"/>
      <c r="F24" s="144" t="str">
        <f>$T$7</f>
        <v>Highgate</v>
      </c>
      <c r="G24" s="144"/>
      <c r="H24" s="144" t="str">
        <f>$T$8</f>
        <v>Heathside</v>
      </c>
      <c r="I24" s="144"/>
      <c r="J24" s="144" t="str">
        <f>$T$9</f>
        <v>TVH</v>
      </c>
      <c r="K24" s="144"/>
      <c r="L24" s="144" t="str">
        <f>$T$10</f>
        <v>Trent Park</v>
      </c>
      <c r="M24" s="144"/>
      <c r="N24" s="144" t="str">
        <f>$T$11</f>
        <v>Barnet</v>
      </c>
      <c r="O24" s="174"/>
      <c r="P24" s="144" t="str">
        <f>$T$12</f>
        <v>Shaftesbury</v>
      </c>
      <c r="Q24" s="173"/>
      <c r="R24" s="21"/>
      <c r="S24" s="131" t="s">
        <v>169</v>
      </c>
      <c r="T24" s="21"/>
      <c r="U24" s="21"/>
      <c r="V24" s="21"/>
      <c r="W24" s="21"/>
      <c r="X24" s="21"/>
      <c r="Y24" s="21"/>
    </row>
    <row r="25" spans="1:25">
      <c r="A25" s="131"/>
      <c r="B25" s="142" t="s">
        <v>490</v>
      </c>
      <c r="C25" s="138"/>
      <c r="D25" s="142" t="s">
        <v>490</v>
      </c>
      <c r="E25" s="138"/>
      <c r="F25" s="142" t="s">
        <v>490</v>
      </c>
      <c r="G25" s="138"/>
      <c r="H25" s="142" t="s">
        <v>490</v>
      </c>
      <c r="I25" s="138"/>
      <c r="J25" s="142" t="s">
        <v>490</v>
      </c>
      <c r="K25" s="138"/>
      <c r="L25" s="142" t="s">
        <v>490</v>
      </c>
      <c r="M25" s="138"/>
      <c r="N25" s="142" t="s">
        <v>490</v>
      </c>
      <c r="O25" s="25"/>
      <c r="P25" s="142" t="s">
        <v>490</v>
      </c>
      <c r="Q25" s="25"/>
      <c r="R25" s="21" t="s">
        <v>491</v>
      </c>
      <c r="S25" s="131"/>
      <c r="T25" s="21"/>
      <c r="U25" s="21"/>
      <c r="V25" s="21"/>
      <c r="W25" s="21"/>
      <c r="X25" s="21"/>
      <c r="Y25" s="21"/>
    </row>
    <row r="26" spans="1:25">
      <c r="A26" s="131" t="s">
        <v>123</v>
      </c>
      <c r="B26" s="143" t="s">
        <v>145</v>
      </c>
      <c r="C26" s="143" t="s">
        <v>145</v>
      </c>
      <c r="D26" s="143" t="s">
        <v>145</v>
      </c>
      <c r="E26" s="143" t="s">
        <v>145</v>
      </c>
      <c r="F26" s="143" t="s">
        <v>145</v>
      </c>
      <c r="G26" s="143" t="s">
        <v>145</v>
      </c>
      <c r="H26" s="230" t="s">
        <v>492</v>
      </c>
      <c r="I26" s="143" t="s">
        <v>145</v>
      </c>
      <c r="J26" s="143" t="s">
        <v>145</v>
      </c>
      <c r="K26" s="143" t="s">
        <v>145</v>
      </c>
      <c r="L26" s="143" t="s">
        <v>145</v>
      </c>
      <c r="M26" s="143" t="s">
        <v>145</v>
      </c>
      <c r="N26" s="143" t="s">
        <v>145</v>
      </c>
      <c r="O26" s="173"/>
      <c r="P26" s="143" t="s">
        <v>145</v>
      </c>
      <c r="Q26" s="173"/>
      <c r="R26" s="21"/>
      <c r="S26" s="131" t="s">
        <v>123</v>
      </c>
      <c r="T26" s="21"/>
      <c r="U26" s="21"/>
      <c r="V26" s="21"/>
      <c r="W26" s="21"/>
      <c r="X26" s="21"/>
      <c r="Y26" s="21"/>
    </row>
    <row r="27" spans="1:25">
      <c r="A27" s="131" t="s">
        <v>206</v>
      </c>
      <c r="B27" s="143" t="s">
        <v>145</v>
      </c>
      <c r="C27" s="143" t="s">
        <v>145</v>
      </c>
      <c r="D27" s="143" t="s">
        <v>145</v>
      </c>
      <c r="E27" s="143" t="s">
        <v>145</v>
      </c>
      <c r="F27" s="143" t="s">
        <v>145</v>
      </c>
      <c r="G27" s="143" t="s">
        <v>145</v>
      </c>
      <c r="H27" s="230" t="s">
        <v>492</v>
      </c>
      <c r="I27" s="143" t="s">
        <v>145</v>
      </c>
      <c r="J27" s="143" t="s">
        <v>145</v>
      </c>
      <c r="K27" s="143" t="s">
        <v>145</v>
      </c>
      <c r="L27" s="143" t="s">
        <v>145</v>
      </c>
      <c r="M27" s="143" t="s">
        <v>145</v>
      </c>
      <c r="N27" s="143" t="s">
        <v>145</v>
      </c>
      <c r="O27" s="173"/>
      <c r="P27" s="143" t="s">
        <v>145</v>
      </c>
      <c r="Q27" s="173"/>
      <c r="R27" s="21"/>
      <c r="S27" s="131" t="s">
        <v>206</v>
      </c>
      <c r="T27" s="21"/>
      <c r="U27" s="21"/>
      <c r="V27" s="21"/>
      <c r="W27" s="21"/>
      <c r="X27" s="21"/>
      <c r="Y27" s="21"/>
    </row>
    <row r="28" spans="1:25">
      <c r="A28" s="131" t="s">
        <v>298</v>
      </c>
      <c r="B28" s="143" t="s">
        <v>145</v>
      </c>
      <c r="C28" s="143" t="s">
        <v>145</v>
      </c>
      <c r="D28" s="143" t="s">
        <v>145</v>
      </c>
      <c r="E28" s="143" t="s">
        <v>145</v>
      </c>
      <c r="F28" s="143" t="s">
        <v>145</v>
      </c>
      <c r="G28" s="143" t="s">
        <v>145</v>
      </c>
      <c r="H28" s="230" t="s">
        <v>493</v>
      </c>
      <c r="I28" s="143" t="s">
        <v>145</v>
      </c>
      <c r="J28" s="143" t="s">
        <v>145</v>
      </c>
      <c r="K28" s="143" t="s">
        <v>145</v>
      </c>
      <c r="L28" s="143" t="s">
        <v>145</v>
      </c>
      <c r="M28" s="143" t="s">
        <v>145</v>
      </c>
      <c r="N28" s="143" t="s">
        <v>145</v>
      </c>
      <c r="O28" s="173"/>
      <c r="P28" s="143" t="s">
        <v>145</v>
      </c>
      <c r="Q28" s="173"/>
      <c r="R28" s="21"/>
      <c r="S28" s="131" t="s">
        <v>298</v>
      </c>
      <c r="T28" s="21"/>
      <c r="U28" s="21"/>
      <c r="V28" s="21"/>
      <c r="W28" s="21"/>
      <c r="X28" s="21"/>
      <c r="Y28" s="21"/>
    </row>
    <row r="29" spans="1:25">
      <c r="A29" s="131" t="s">
        <v>365</v>
      </c>
      <c r="B29" s="143" t="s">
        <v>145</v>
      </c>
      <c r="C29" s="143" t="s">
        <v>145</v>
      </c>
      <c r="D29" s="143" t="s">
        <v>145</v>
      </c>
      <c r="E29" s="143" t="s">
        <v>145</v>
      </c>
      <c r="F29" s="143" t="s">
        <v>145</v>
      </c>
      <c r="G29" s="143" t="s">
        <v>145</v>
      </c>
      <c r="H29" s="143" t="s">
        <v>145</v>
      </c>
      <c r="I29" s="143" t="s">
        <v>145</v>
      </c>
      <c r="J29" s="143" t="s">
        <v>145</v>
      </c>
      <c r="K29" s="143" t="s">
        <v>145</v>
      </c>
      <c r="L29" s="143" t="s">
        <v>145</v>
      </c>
      <c r="M29" s="143" t="s">
        <v>145</v>
      </c>
      <c r="N29" s="143" t="s">
        <v>145</v>
      </c>
      <c r="O29" s="173"/>
      <c r="P29" s="143" t="s">
        <v>145</v>
      </c>
      <c r="Q29" s="173"/>
      <c r="R29" s="21"/>
      <c r="S29" s="131" t="s">
        <v>365</v>
      </c>
      <c r="T29" s="21"/>
      <c r="U29" s="21"/>
      <c r="V29" s="21"/>
      <c r="W29" s="21"/>
      <c r="X29" s="21"/>
      <c r="Y29" s="21"/>
    </row>
    <row r="30" spans="1:25">
      <c r="A30" s="131" t="s">
        <v>226</v>
      </c>
      <c r="B30" s="143" t="s">
        <v>145</v>
      </c>
      <c r="C30" s="143" t="s">
        <v>145</v>
      </c>
      <c r="D30" s="143" t="s">
        <v>145</v>
      </c>
      <c r="E30" s="143" t="s">
        <v>145</v>
      </c>
      <c r="F30" s="143" t="s">
        <v>145</v>
      </c>
      <c r="G30" s="143" t="s">
        <v>145</v>
      </c>
      <c r="H30" s="143" t="s">
        <v>145</v>
      </c>
      <c r="I30" s="143" t="s">
        <v>145</v>
      </c>
      <c r="J30" s="143" t="s">
        <v>145</v>
      </c>
      <c r="K30" s="143" t="s">
        <v>145</v>
      </c>
      <c r="L30" s="143" t="s">
        <v>145</v>
      </c>
      <c r="M30" s="143" t="s">
        <v>145</v>
      </c>
      <c r="N30" s="143" t="s">
        <v>145</v>
      </c>
      <c r="O30" s="173"/>
      <c r="P30" s="143" t="s">
        <v>145</v>
      </c>
      <c r="Q30" s="173"/>
      <c r="R30" s="21"/>
      <c r="S30" s="131" t="s">
        <v>226</v>
      </c>
      <c r="T30" s="21"/>
      <c r="U30" s="21"/>
      <c r="V30" s="21"/>
      <c r="W30" s="21"/>
      <c r="X30" s="21"/>
      <c r="Y30" s="21"/>
    </row>
    <row r="31" spans="1:25">
      <c r="A31" s="131" t="s">
        <v>191</v>
      </c>
      <c r="B31" s="143" t="s">
        <v>145</v>
      </c>
      <c r="C31" s="143" t="s">
        <v>145</v>
      </c>
      <c r="D31" s="143" t="s">
        <v>145</v>
      </c>
      <c r="E31" s="143" t="s">
        <v>145</v>
      </c>
      <c r="F31" s="143" t="s">
        <v>145</v>
      </c>
      <c r="G31" s="143" t="s">
        <v>145</v>
      </c>
      <c r="H31" s="143" t="s">
        <v>145</v>
      </c>
      <c r="I31" s="143" t="s">
        <v>145</v>
      </c>
      <c r="J31" s="143" t="s">
        <v>145</v>
      </c>
      <c r="K31" s="143" t="s">
        <v>145</v>
      </c>
      <c r="L31" s="143" t="s">
        <v>145</v>
      </c>
      <c r="M31" s="143" t="s">
        <v>145</v>
      </c>
      <c r="N31" s="143" t="s">
        <v>145</v>
      </c>
      <c r="O31" s="173"/>
      <c r="P31" s="143" t="s">
        <v>145</v>
      </c>
      <c r="Q31" s="173"/>
      <c r="R31" s="21"/>
      <c r="S31" s="131" t="s">
        <v>191</v>
      </c>
      <c r="T31" s="21"/>
      <c r="U31" s="21"/>
      <c r="V31" s="21"/>
      <c r="W31" s="21"/>
      <c r="X31" s="21"/>
      <c r="Y31" s="21"/>
    </row>
    <row r="32" spans="1:25">
      <c r="A32" s="131" t="s">
        <v>237</v>
      </c>
      <c r="B32" s="143" t="s">
        <v>145</v>
      </c>
      <c r="C32" s="143" t="s">
        <v>145</v>
      </c>
      <c r="D32" s="143" t="s">
        <v>145</v>
      </c>
      <c r="E32" s="143" t="s">
        <v>145</v>
      </c>
      <c r="F32" s="143" t="s">
        <v>145</v>
      </c>
      <c r="G32" s="143" t="s">
        <v>145</v>
      </c>
      <c r="H32" s="143" t="s">
        <v>145</v>
      </c>
      <c r="I32" s="143" t="s">
        <v>145</v>
      </c>
      <c r="J32" s="143" t="s">
        <v>145</v>
      </c>
      <c r="K32" s="143" t="s">
        <v>145</v>
      </c>
      <c r="L32" s="143" t="s">
        <v>145</v>
      </c>
      <c r="M32" s="143" t="s">
        <v>145</v>
      </c>
      <c r="N32" s="143" t="s">
        <v>145</v>
      </c>
      <c r="O32" s="173"/>
      <c r="P32" s="143" t="s">
        <v>145</v>
      </c>
      <c r="Q32" s="173"/>
      <c r="R32" s="21"/>
      <c r="S32" s="131" t="s">
        <v>237</v>
      </c>
      <c r="T32" s="21"/>
      <c r="U32" s="21"/>
      <c r="V32" s="21"/>
      <c r="W32" s="21"/>
      <c r="X32" s="21"/>
      <c r="Y32" s="21"/>
    </row>
    <row r="33" spans="1:25">
      <c r="A33" s="131" t="s">
        <v>197</v>
      </c>
      <c r="B33" s="143" t="s">
        <v>145</v>
      </c>
      <c r="C33" s="143" t="s">
        <v>145</v>
      </c>
      <c r="D33" s="143" t="s">
        <v>145</v>
      </c>
      <c r="E33" s="143" t="s">
        <v>145</v>
      </c>
      <c r="F33" s="143" t="s">
        <v>145</v>
      </c>
      <c r="G33" s="143" t="s">
        <v>145</v>
      </c>
      <c r="H33" s="143" t="s">
        <v>145</v>
      </c>
      <c r="I33" s="143" t="s">
        <v>145</v>
      </c>
      <c r="J33" s="143" t="s">
        <v>145</v>
      </c>
      <c r="K33" s="143" t="s">
        <v>145</v>
      </c>
      <c r="L33" s="143" t="s">
        <v>145</v>
      </c>
      <c r="M33" s="143" t="s">
        <v>145</v>
      </c>
      <c r="N33" s="143" t="s">
        <v>145</v>
      </c>
      <c r="O33" s="173"/>
      <c r="P33" s="143" t="s">
        <v>145</v>
      </c>
      <c r="Q33" s="173"/>
      <c r="R33" s="21"/>
      <c r="S33" s="131" t="s">
        <v>197</v>
      </c>
      <c r="T33" s="21"/>
      <c r="U33" s="21"/>
      <c r="V33" s="21"/>
      <c r="W33" s="21"/>
      <c r="X33" s="21"/>
      <c r="Y33" s="21"/>
    </row>
    <row r="34" spans="1:25">
      <c r="A34" s="131"/>
      <c r="B34" s="138"/>
      <c r="C34" s="138"/>
      <c r="D34" s="138"/>
      <c r="E34" s="138"/>
      <c r="F34" s="138"/>
      <c r="G34" s="138"/>
      <c r="H34" s="138"/>
      <c r="I34" s="138"/>
      <c r="J34" s="138"/>
      <c r="K34" s="138"/>
      <c r="L34" s="138"/>
      <c r="M34" s="138"/>
      <c r="N34" s="138"/>
      <c r="O34" s="25"/>
      <c r="P34" s="138"/>
      <c r="Q34" s="25"/>
      <c r="R34" s="21"/>
      <c r="S34" s="131"/>
      <c r="T34" s="21"/>
      <c r="U34" s="21"/>
      <c r="V34" s="21"/>
      <c r="W34" s="21"/>
      <c r="X34" s="21"/>
      <c r="Y34" s="21"/>
    </row>
    <row r="35" spans="1:25">
      <c r="A35" s="133" t="s">
        <v>494</v>
      </c>
      <c r="B35" s="142" t="str">
        <f>$T$5</f>
        <v>Ealing S&amp;M</v>
      </c>
      <c r="C35" s="142"/>
      <c r="D35" s="142" t="str">
        <f>$T$6</f>
        <v>Enfield &amp; H</v>
      </c>
      <c r="E35" s="142"/>
      <c r="F35" s="142" t="str">
        <f>$T$7</f>
        <v>Highgate</v>
      </c>
      <c r="G35" s="142"/>
      <c r="H35" s="142" t="str">
        <f>$T$8</f>
        <v>Heathside</v>
      </c>
      <c r="I35" s="142"/>
      <c r="J35" s="142" t="str">
        <f>$T$9</f>
        <v>TVH</v>
      </c>
      <c r="K35" s="142"/>
      <c r="L35" s="142" t="str">
        <f>$T$10</f>
        <v>Trent Park</v>
      </c>
      <c r="M35" s="142"/>
      <c r="N35" s="142" t="str">
        <f>$T$11</f>
        <v>Barnet</v>
      </c>
      <c r="O35" s="23"/>
      <c r="P35" s="142" t="str">
        <f>$T$12</f>
        <v>Shaftesbury</v>
      </c>
      <c r="Q35" s="23"/>
      <c r="R35" s="21"/>
      <c r="S35" s="133" t="s">
        <v>494</v>
      </c>
      <c r="T35" s="21"/>
      <c r="U35" s="21"/>
      <c r="V35" s="21"/>
      <c r="W35" s="21"/>
      <c r="X35" s="21"/>
      <c r="Y35" s="21"/>
    </row>
    <row r="36" spans="1:25">
      <c r="A36" s="131" t="s">
        <v>123</v>
      </c>
      <c r="B36" s="237" t="s">
        <v>495</v>
      </c>
      <c r="C36" s="237" t="s">
        <v>145</v>
      </c>
      <c r="D36" s="237" t="s">
        <v>496</v>
      </c>
      <c r="E36" s="145" t="s">
        <v>145</v>
      </c>
      <c r="F36" s="237" t="s">
        <v>497</v>
      </c>
      <c r="G36" s="145" t="s">
        <v>145</v>
      </c>
      <c r="H36" s="237" t="s">
        <v>498</v>
      </c>
      <c r="I36" s="145" t="s">
        <v>145</v>
      </c>
      <c r="J36" s="237" t="s">
        <v>499</v>
      </c>
      <c r="K36" s="145" t="s">
        <v>145</v>
      </c>
      <c r="L36" s="145" t="s">
        <v>145</v>
      </c>
      <c r="M36" s="145" t="s">
        <v>145</v>
      </c>
      <c r="N36" s="237" t="s">
        <v>500</v>
      </c>
      <c r="O36" s="129"/>
      <c r="P36" s="145" t="s">
        <v>145</v>
      </c>
      <c r="Q36" s="129"/>
      <c r="R36" s="21" t="s">
        <v>501</v>
      </c>
      <c r="S36" s="131" t="s">
        <v>123</v>
      </c>
      <c r="T36" s="21"/>
      <c r="U36" s="21"/>
      <c r="V36" s="21"/>
      <c r="W36" s="21"/>
      <c r="X36" s="21"/>
      <c r="Y36" s="21"/>
    </row>
    <row r="37" spans="1:25">
      <c r="A37" s="131" t="s">
        <v>206</v>
      </c>
      <c r="B37" s="237" t="s">
        <v>502</v>
      </c>
      <c r="C37" s="237" t="s">
        <v>145</v>
      </c>
      <c r="D37" s="237" t="s">
        <v>503</v>
      </c>
      <c r="E37" s="145" t="s">
        <v>145</v>
      </c>
      <c r="F37" s="237" t="s">
        <v>497</v>
      </c>
      <c r="G37" s="145" t="s">
        <v>145</v>
      </c>
      <c r="H37" s="145" t="s">
        <v>145</v>
      </c>
      <c r="I37" s="145" t="s">
        <v>145</v>
      </c>
      <c r="J37" s="237" t="s">
        <v>499</v>
      </c>
      <c r="K37" s="145" t="s">
        <v>145</v>
      </c>
      <c r="L37" s="237" t="s">
        <v>504</v>
      </c>
      <c r="M37" s="145" t="s">
        <v>145</v>
      </c>
      <c r="N37" s="237"/>
      <c r="O37" s="129"/>
      <c r="P37" s="145" t="s">
        <v>145</v>
      </c>
      <c r="Q37" s="129"/>
      <c r="R37" s="21"/>
      <c r="S37" s="131" t="s">
        <v>206</v>
      </c>
      <c r="T37" s="21"/>
      <c r="U37" s="21"/>
      <c r="V37" s="21"/>
      <c r="W37" s="21"/>
      <c r="X37" s="21"/>
      <c r="Y37" s="21"/>
    </row>
    <row r="38" spans="1:25">
      <c r="A38" s="131" t="s">
        <v>298</v>
      </c>
      <c r="B38" s="237" t="s">
        <v>505</v>
      </c>
      <c r="C38" s="237" t="s">
        <v>145</v>
      </c>
      <c r="D38" s="237" t="s">
        <v>506</v>
      </c>
      <c r="E38" s="145" t="s">
        <v>145</v>
      </c>
      <c r="F38" s="237" t="s">
        <v>507</v>
      </c>
      <c r="G38" s="145" t="s">
        <v>145</v>
      </c>
      <c r="H38" s="237" t="s">
        <v>508</v>
      </c>
      <c r="I38" s="145" t="s">
        <v>145</v>
      </c>
      <c r="J38" s="237" t="s">
        <v>484</v>
      </c>
      <c r="K38" s="145" t="s">
        <v>145</v>
      </c>
      <c r="L38" s="237" t="s">
        <v>509</v>
      </c>
      <c r="M38" s="145" t="s">
        <v>145</v>
      </c>
      <c r="N38" s="237"/>
      <c r="O38" s="129"/>
      <c r="P38" s="145" t="s">
        <v>145</v>
      </c>
      <c r="Q38" s="129"/>
      <c r="R38" s="21"/>
      <c r="S38" s="131" t="s">
        <v>298</v>
      </c>
      <c r="T38" s="21"/>
      <c r="U38" s="21"/>
      <c r="V38" s="21"/>
      <c r="W38" s="21"/>
      <c r="X38" s="21"/>
      <c r="Y38" s="21"/>
    </row>
    <row r="39" spans="1:25">
      <c r="A39" s="131" t="s">
        <v>259</v>
      </c>
      <c r="B39" s="237"/>
      <c r="C39" s="237" t="s">
        <v>145</v>
      </c>
      <c r="D39" s="237" t="s">
        <v>496</v>
      </c>
      <c r="E39" s="145" t="s">
        <v>145</v>
      </c>
      <c r="F39" s="237" t="s">
        <v>484</v>
      </c>
      <c r="G39" s="145" t="s">
        <v>145</v>
      </c>
      <c r="H39" s="145" t="s">
        <v>145</v>
      </c>
      <c r="I39" s="145" t="s">
        <v>145</v>
      </c>
      <c r="J39" s="237" t="s">
        <v>510</v>
      </c>
      <c r="K39" s="145" t="s">
        <v>145</v>
      </c>
      <c r="L39" s="237"/>
      <c r="M39" s="145" t="s">
        <v>145</v>
      </c>
      <c r="N39" s="237"/>
      <c r="O39" s="129"/>
      <c r="P39" s="145" t="s">
        <v>145</v>
      </c>
      <c r="Q39" s="129"/>
      <c r="R39" s="21"/>
      <c r="S39" s="131" t="s">
        <v>259</v>
      </c>
      <c r="T39" s="21"/>
      <c r="U39" s="21"/>
      <c r="V39" s="21"/>
      <c r="W39" s="21"/>
      <c r="X39" s="21"/>
      <c r="Y39" s="21"/>
    </row>
    <row r="40" spans="1:25">
      <c r="A40" s="131" t="s">
        <v>226</v>
      </c>
      <c r="B40" s="237" t="s">
        <v>511</v>
      </c>
      <c r="C40" s="237" t="s">
        <v>145</v>
      </c>
      <c r="D40" s="237" t="s">
        <v>496</v>
      </c>
      <c r="E40" s="145" t="s">
        <v>145</v>
      </c>
      <c r="F40" s="237" t="s">
        <v>497</v>
      </c>
      <c r="G40" s="145" t="s">
        <v>145</v>
      </c>
      <c r="H40" s="145" t="s">
        <v>145</v>
      </c>
      <c r="I40" s="145" t="s">
        <v>145</v>
      </c>
      <c r="J40" s="145" t="s">
        <v>145</v>
      </c>
      <c r="K40" s="145" t="s">
        <v>145</v>
      </c>
      <c r="L40" s="237"/>
      <c r="M40" s="145" t="s">
        <v>145</v>
      </c>
      <c r="N40" s="237"/>
      <c r="O40" s="129"/>
      <c r="P40" s="145" t="s">
        <v>145</v>
      </c>
      <c r="Q40" s="129"/>
      <c r="R40" s="21"/>
      <c r="S40" s="131" t="s">
        <v>226</v>
      </c>
      <c r="T40" s="21"/>
      <c r="U40" s="21"/>
      <c r="V40" s="21"/>
      <c r="W40" s="21"/>
      <c r="X40" s="21"/>
      <c r="Y40" s="21"/>
    </row>
    <row r="41" spans="1:25">
      <c r="A41" s="131" t="s">
        <v>160</v>
      </c>
      <c r="B41" s="237" t="s">
        <v>512</v>
      </c>
      <c r="C41" s="237" t="s">
        <v>145</v>
      </c>
      <c r="D41" s="237" t="s">
        <v>145</v>
      </c>
      <c r="E41" s="145" t="s">
        <v>145</v>
      </c>
      <c r="F41" s="237" t="s">
        <v>513</v>
      </c>
      <c r="G41" s="145" t="s">
        <v>145</v>
      </c>
      <c r="H41" s="237" t="s">
        <v>498</v>
      </c>
      <c r="I41" s="145" t="s">
        <v>145</v>
      </c>
      <c r="J41" s="145" t="s">
        <v>145</v>
      </c>
      <c r="K41" s="145" t="s">
        <v>145</v>
      </c>
      <c r="L41" s="237" t="s">
        <v>504</v>
      </c>
      <c r="M41" s="145" t="s">
        <v>145</v>
      </c>
      <c r="N41" s="237" t="s">
        <v>500</v>
      </c>
      <c r="O41" s="129"/>
      <c r="P41" s="145" t="s">
        <v>145</v>
      </c>
      <c r="Q41" s="129"/>
      <c r="R41" s="21"/>
      <c r="S41" s="131" t="s">
        <v>160</v>
      </c>
      <c r="T41" s="21"/>
      <c r="U41" s="21"/>
      <c r="V41" s="21"/>
      <c r="W41" s="21"/>
      <c r="X41" s="21"/>
      <c r="Y41" s="21"/>
    </row>
    <row r="42" spans="1:25">
      <c r="A42" s="131" t="s">
        <v>191</v>
      </c>
      <c r="B42" s="237" t="s">
        <v>512</v>
      </c>
      <c r="C42" s="237" t="s">
        <v>145</v>
      </c>
      <c r="D42" s="237" t="s">
        <v>145</v>
      </c>
      <c r="E42" s="145" t="s">
        <v>145</v>
      </c>
      <c r="F42" s="145" t="s">
        <v>145</v>
      </c>
      <c r="G42" s="145" t="s">
        <v>145</v>
      </c>
      <c r="H42" s="145" t="s">
        <v>145</v>
      </c>
      <c r="I42" s="145" t="s">
        <v>145</v>
      </c>
      <c r="J42" s="145" t="s">
        <v>145</v>
      </c>
      <c r="K42" s="145" t="s">
        <v>145</v>
      </c>
      <c r="L42" s="145" t="s">
        <v>145</v>
      </c>
      <c r="M42" s="145" t="s">
        <v>145</v>
      </c>
      <c r="N42" s="145" t="s">
        <v>145</v>
      </c>
      <c r="O42" s="129"/>
      <c r="P42" s="145" t="s">
        <v>145</v>
      </c>
      <c r="Q42" s="129"/>
      <c r="R42" s="21"/>
      <c r="S42" s="131" t="s">
        <v>191</v>
      </c>
      <c r="T42" s="21"/>
      <c r="U42" s="21"/>
      <c r="V42" s="21"/>
      <c r="W42" s="21"/>
      <c r="X42" s="21"/>
      <c r="Y42" s="21"/>
    </row>
    <row r="43" spans="1:25">
      <c r="A43" s="131" t="s">
        <v>237</v>
      </c>
      <c r="B43" s="237" t="s">
        <v>511</v>
      </c>
      <c r="C43" s="237" t="s">
        <v>145</v>
      </c>
      <c r="D43" s="237" t="s">
        <v>145</v>
      </c>
      <c r="E43" s="145" t="s">
        <v>145</v>
      </c>
      <c r="F43" s="145" t="s">
        <v>145</v>
      </c>
      <c r="G43" s="145" t="s">
        <v>145</v>
      </c>
      <c r="H43" s="145" t="s">
        <v>145</v>
      </c>
      <c r="I43" s="145" t="s">
        <v>145</v>
      </c>
      <c r="J43" s="145" t="s">
        <v>145</v>
      </c>
      <c r="K43" s="145" t="s">
        <v>145</v>
      </c>
      <c r="L43" s="145" t="s">
        <v>145</v>
      </c>
      <c r="M43" s="145" t="s">
        <v>145</v>
      </c>
      <c r="N43" s="145" t="s">
        <v>145</v>
      </c>
      <c r="O43" s="129"/>
      <c r="P43" s="128" t="s">
        <v>514</v>
      </c>
      <c r="Q43" s="129"/>
      <c r="R43" s="21"/>
      <c r="S43" s="131" t="s">
        <v>197</v>
      </c>
      <c r="T43" s="21"/>
      <c r="U43" s="21"/>
      <c r="V43" s="21"/>
      <c r="W43" s="21"/>
      <c r="X43" s="21"/>
      <c r="Y43" s="21"/>
    </row>
    <row r="44" spans="1:25">
      <c r="A44" s="131" t="s">
        <v>169</v>
      </c>
      <c r="B44" s="146" t="str">
        <f>$T$5</f>
        <v>Ealing S&amp;M</v>
      </c>
      <c r="C44" s="147"/>
      <c r="D44" s="146" t="str">
        <f>$T$6</f>
        <v>Enfield &amp; H</v>
      </c>
      <c r="E44" s="147"/>
      <c r="F44" s="146" t="str">
        <f>$T$7</f>
        <v>Highgate</v>
      </c>
      <c r="G44" s="147"/>
      <c r="H44" s="146" t="str">
        <f>$T$8</f>
        <v>Heathside</v>
      </c>
      <c r="I44" s="147"/>
      <c r="J44" s="146" t="str">
        <f>$T$9</f>
        <v>TVH</v>
      </c>
      <c r="K44" s="147"/>
      <c r="L44" s="146" t="str">
        <f>$T$10</f>
        <v>Trent Park</v>
      </c>
      <c r="M44" s="147"/>
      <c r="N44" s="146" t="str">
        <f>$T$11</f>
        <v>Barnet</v>
      </c>
      <c r="O44" s="129"/>
      <c r="P44" s="146" t="str">
        <f>$T$12</f>
        <v>Shaftesbury</v>
      </c>
      <c r="Q44" s="129"/>
      <c r="R44" s="21"/>
      <c r="S44" s="131" t="s">
        <v>169</v>
      </c>
      <c r="T44" s="21"/>
      <c r="U44" s="21"/>
      <c r="V44" s="21"/>
      <c r="W44" s="21"/>
      <c r="X44" s="21"/>
      <c r="Y44" s="21"/>
    </row>
    <row r="45" spans="1:25">
      <c r="A45" s="131"/>
      <c r="B45" s="142" t="s">
        <v>490</v>
      </c>
      <c r="C45" s="138"/>
      <c r="D45" s="142" t="s">
        <v>490</v>
      </c>
      <c r="E45" s="138"/>
      <c r="F45" s="142" t="s">
        <v>490</v>
      </c>
      <c r="G45" s="138"/>
      <c r="H45" s="142" t="s">
        <v>490</v>
      </c>
      <c r="I45" s="138"/>
      <c r="J45" s="142" t="s">
        <v>490</v>
      </c>
      <c r="K45" s="138"/>
      <c r="L45" s="142" t="s">
        <v>490</v>
      </c>
      <c r="M45" s="138"/>
      <c r="N45" s="142" t="s">
        <v>490</v>
      </c>
      <c r="O45" s="25"/>
      <c r="P45" s="142" t="s">
        <v>490</v>
      </c>
      <c r="Q45" s="25"/>
      <c r="R45" s="21"/>
      <c r="S45" s="131"/>
      <c r="T45" s="21"/>
      <c r="U45" s="21"/>
      <c r="V45" s="21"/>
      <c r="W45" s="21"/>
      <c r="X45" s="21"/>
      <c r="Y45" s="21"/>
    </row>
    <row r="46" spans="1:25">
      <c r="A46" s="131" t="s">
        <v>123</v>
      </c>
      <c r="B46" s="237" t="s">
        <v>502</v>
      </c>
      <c r="C46" s="237" t="s">
        <v>145</v>
      </c>
      <c r="D46" s="237" t="s">
        <v>503</v>
      </c>
      <c r="E46" s="145" t="s">
        <v>145</v>
      </c>
      <c r="F46" s="145" t="s">
        <v>145</v>
      </c>
      <c r="G46" s="145" t="s">
        <v>145</v>
      </c>
      <c r="H46" s="145" t="s">
        <v>145</v>
      </c>
      <c r="I46" s="145" t="s">
        <v>145</v>
      </c>
      <c r="J46" s="237" t="s">
        <v>515</v>
      </c>
      <c r="K46" s="145" t="s">
        <v>145</v>
      </c>
      <c r="L46" s="145" t="s">
        <v>145</v>
      </c>
      <c r="M46" s="145" t="s">
        <v>145</v>
      </c>
      <c r="N46" s="145" t="s">
        <v>145</v>
      </c>
      <c r="O46" s="129"/>
      <c r="P46" s="145" t="s">
        <v>145</v>
      </c>
      <c r="Q46" s="129"/>
      <c r="R46" s="21" t="s">
        <v>516</v>
      </c>
      <c r="S46" s="131" t="s">
        <v>123</v>
      </c>
      <c r="T46" s="21"/>
      <c r="U46" s="21"/>
      <c r="V46" s="21"/>
      <c r="W46" s="21"/>
      <c r="X46" s="21"/>
      <c r="Y46" s="21"/>
    </row>
    <row r="47" spans="1:25">
      <c r="A47" s="131" t="s">
        <v>206</v>
      </c>
      <c r="B47" s="237" t="s">
        <v>495</v>
      </c>
      <c r="C47" s="237" t="s">
        <v>145</v>
      </c>
      <c r="D47" s="145" t="s">
        <v>145</v>
      </c>
      <c r="E47" s="145" t="s">
        <v>145</v>
      </c>
      <c r="F47" s="145" t="s">
        <v>145</v>
      </c>
      <c r="G47" s="145" t="s">
        <v>145</v>
      </c>
      <c r="H47" s="145" t="s">
        <v>145</v>
      </c>
      <c r="I47" s="145" t="s">
        <v>145</v>
      </c>
      <c r="J47" s="237" t="s">
        <v>515</v>
      </c>
      <c r="K47" s="145" t="s">
        <v>145</v>
      </c>
      <c r="L47" s="145" t="s">
        <v>145</v>
      </c>
      <c r="M47" s="145" t="s">
        <v>145</v>
      </c>
      <c r="N47" s="145" t="s">
        <v>145</v>
      </c>
      <c r="O47" s="129"/>
      <c r="P47" s="145" t="s">
        <v>145</v>
      </c>
      <c r="Q47" s="129"/>
      <c r="R47" s="21"/>
      <c r="S47" s="131" t="s">
        <v>206</v>
      </c>
      <c r="T47" s="21"/>
      <c r="U47" s="21"/>
      <c r="V47" s="21"/>
      <c r="W47" s="21"/>
      <c r="X47" s="21"/>
      <c r="Y47" s="21"/>
    </row>
    <row r="48" spans="1:25">
      <c r="A48" s="131" t="s">
        <v>298</v>
      </c>
      <c r="B48" s="237" t="s">
        <v>517</v>
      </c>
      <c r="C48" s="237" t="s">
        <v>145</v>
      </c>
      <c r="D48" s="237" t="s">
        <v>518</v>
      </c>
      <c r="E48" s="145" t="s">
        <v>145</v>
      </c>
      <c r="F48" s="145" t="s">
        <v>145</v>
      </c>
      <c r="G48" s="145" t="s">
        <v>145</v>
      </c>
      <c r="H48" s="237" t="s">
        <v>519</v>
      </c>
      <c r="I48" s="145" t="s">
        <v>145</v>
      </c>
      <c r="J48" s="237" t="s">
        <v>484</v>
      </c>
      <c r="K48" s="145" t="s">
        <v>145</v>
      </c>
      <c r="L48" s="145" t="s">
        <v>145</v>
      </c>
      <c r="M48" s="145" t="s">
        <v>145</v>
      </c>
      <c r="N48" s="145" t="s">
        <v>145</v>
      </c>
      <c r="O48" s="129"/>
      <c r="P48" s="145" t="s">
        <v>145</v>
      </c>
      <c r="Q48" s="129"/>
      <c r="R48" s="21"/>
      <c r="S48" s="131" t="s">
        <v>298</v>
      </c>
      <c r="T48" s="21"/>
      <c r="U48" s="21"/>
      <c r="V48" s="21"/>
      <c r="W48" s="21"/>
      <c r="X48" s="21"/>
      <c r="Y48" s="21"/>
    </row>
    <row r="49" spans="1:25">
      <c r="A49" s="131" t="s">
        <v>259</v>
      </c>
      <c r="B49" s="237"/>
      <c r="C49" s="237" t="s">
        <v>145</v>
      </c>
      <c r="D49" s="237" t="s">
        <v>145</v>
      </c>
      <c r="E49" s="145" t="s">
        <v>145</v>
      </c>
      <c r="F49" s="145" t="s">
        <v>145</v>
      </c>
      <c r="G49" s="145" t="s">
        <v>145</v>
      </c>
      <c r="H49" s="145" t="s">
        <v>145</v>
      </c>
      <c r="I49" s="145" t="s">
        <v>145</v>
      </c>
      <c r="J49" s="237" t="s">
        <v>484</v>
      </c>
      <c r="K49" s="145" t="s">
        <v>145</v>
      </c>
      <c r="L49" s="145" t="s">
        <v>145</v>
      </c>
      <c r="M49" s="145" t="s">
        <v>145</v>
      </c>
      <c r="N49" s="145" t="s">
        <v>145</v>
      </c>
      <c r="O49" s="129"/>
      <c r="P49" s="145" t="s">
        <v>145</v>
      </c>
      <c r="Q49" s="129"/>
      <c r="R49" s="21"/>
      <c r="S49" s="131" t="s">
        <v>259</v>
      </c>
      <c r="T49" s="21"/>
      <c r="U49" s="21"/>
      <c r="V49" s="21"/>
      <c r="W49" s="21"/>
      <c r="X49" s="21"/>
      <c r="Y49" s="21"/>
    </row>
    <row r="50" spans="1:25">
      <c r="A50" s="131" t="s">
        <v>226</v>
      </c>
      <c r="B50" s="237" t="s">
        <v>520</v>
      </c>
      <c r="C50" s="237" t="s">
        <v>145</v>
      </c>
      <c r="D50" s="237" t="s">
        <v>145</v>
      </c>
      <c r="E50" s="145" t="s">
        <v>145</v>
      </c>
      <c r="F50" s="145" t="s">
        <v>145</v>
      </c>
      <c r="G50" s="145" t="s">
        <v>145</v>
      </c>
      <c r="H50" s="145" t="s">
        <v>145</v>
      </c>
      <c r="I50" s="145" t="s">
        <v>145</v>
      </c>
      <c r="J50" s="237" t="s">
        <v>484</v>
      </c>
      <c r="K50" s="145" t="s">
        <v>145</v>
      </c>
      <c r="L50" s="145" t="s">
        <v>145</v>
      </c>
      <c r="M50" s="145" t="s">
        <v>145</v>
      </c>
      <c r="N50" s="145" t="s">
        <v>145</v>
      </c>
      <c r="O50" s="129"/>
      <c r="P50" s="145" t="s">
        <v>145</v>
      </c>
      <c r="Q50" s="129"/>
      <c r="R50" s="21"/>
      <c r="S50" s="131" t="s">
        <v>226</v>
      </c>
      <c r="T50" s="21"/>
      <c r="U50" s="21"/>
      <c r="V50" s="21"/>
      <c r="W50" s="21"/>
      <c r="X50" s="21"/>
      <c r="Y50" s="21"/>
    </row>
    <row r="51" spans="1:25">
      <c r="A51" s="131" t="s">
        <v>160</v>
      </c>
      <c r="B51" s="237" t="s">
        <v>520</v>
      </c>
      <c r="C51" s="237" t="s">
        <v>145</v>
      </c>
      <c r="D51" s="237" t="s">
        <v>145</v>
      </c>
      <c r="E51" s="145" t="s">
        <v>145</v>
      </c>
      <c r="F51" s="145" t="s">
        <v>145</v>
      </c>
      <c r="G51" s="145" t="s">
        <v>145</v>
      </c>
      <c r="H51" s="145" t="s">
        <v>145</v>
      </c>
      <c r="I51" s="145" t="s">
        <v>145</v>
      </c>
      <c r="J51" s="237" t="s">
        <v>515</v>
      </c>
      <c r="K51" s="145" t="s">
        <v>145</v>
      </c>
      <c r="L51" s="145" t="s">
        <v>145</v>
      </c>
      <c r="M51" s="145" t="s">
        <v>145</v>
      </c>
      <c r="N51" s="145" t="s">
        <v>145</v>
      </c>
      <c r="O51" s="129"/>
      <c r="P51" s="145" t="s">
        <v>145</v>
      </c>
      <c r="Q51" s="129"/>
      <c r="R51" s="21"/>
      <c r="S51" s="131" t="s">
        <v>160</v>
      </c>
      <c r="T51" s="21"/>
      <c r="U51" s="21"/>
      <c r="V51" s="21"/>
      <c r="W51" s="21"/>
      <c r="X51" s="21"/>
      <c r="Y51" s="21"/>
    </row>
    <row r="52" spans="1:25">
      <c r="A52" s="131" t="s">
        <v>191</v>
      </c>
      <c r="B52" s="237" t="s">
        <v>517</v>
      </c>
      <c r="C52" s="237" t="s">
        <v>145</v>
      </c>
      <c r="D52" s="237" t="s">
        <v>145</v>
      </c>
      <c r="E52" s="145" t="s">
        <v>145</v>
      </c>
      <c r="F52" s="145" t="s">
        <v>145</v>
      </c>
      <c r="G52" s="145" t="s">
        <v>145</v>
      </c>
      <c r="H52" s="145" t="s">
        <v>145</v>
      </c>
      <c r="I52" s="145" t="s">
        <v>145</v>
      </c>
      <c r="J52" s="145" t="s">
        <v>145</v>
      </c>
      <c r="K52" s="145" t="s">
        <v>145</v>
      </c>
      <c r="L52" s="145" t="s">
        <v>145</v>
      </c>
      <c r="M52" s="145" t="s">
        <v>145</v>
      </c>
      <c r="N52" s="145" t="s">
        <v>145</v>
      </c>
      <c r="O52" s="129"/>
      <c r="P52" s="145" t="s">
        <v>145</v>
      </c>
      <c r="Q52" s="129"/>
      <c r="R52" s="21"/>
      <c r="S52" s="131" t="s">
        <v>191</v>
      </c>
      <c r="T52" s="21"/>
      <c r="U52" s="21"/>
      <c r="V52" s="21"/>
      <c r="W52" s="21"/>
      <c r="X52" s="21"/>
      <c r="Y52" s="21"/>
    </row>
    <row r="53" spans="1:25">
      <c r="A53" s="131" t="s">
        <v>237</v>
      </c>
      <c r="B53" s="237" t="s">
        <v>512</v>
      </c>
      <c r="C53" s="237" t="s">
        <v>145</v>
      </c>
      <c r="D53" s="237" t="s">
        <v>145</v>
      </c>
      <c r="E53" s="145" t="s">
        <v>145</v>
      </c>
      <c r="F53" s="145" t="s">
        <v>145</v>
      </c>
      <c r="G53" s="145" t="s">
        <v>145</v>
      </c>
      <c r="H53" s="145" t="s">
        <v>145</v>
      </c>
      <c r="I53" s="145" t="s">
        <v>145</v>
      </c>
      <c r="J53" s="145" t="s">
        <v>145</v>
      </c>
      <c r="K53" s="145" t="s">
        <v>145</v>
      </c>
      <c r="L53" s="145" t="s">
        <v>145</v>
      </c>
      <c r="M53" s="145" t="s">
        <v>145</v>
      </c>
      <c r="N53" s="145" t="s">
        <v>145</v>
      </c>
      <c r="O53" s="129"/>
      <c r="P53" s="145" t="s">
        <v>145</v>
      </c>
      <c r="Q53" s="129"/>
      <c r="R53" s="21"/>
      <c r="S53" s="131" t="s">
        <v>191</v>
      </c>
      <c r="T53" s="21"/>
      <c r="U53" s="21"/>
      <c r="V53" s="21"/>
      <c r="W53" s="21"/>
      <c r="X53" s="21"/>
      <c r="Y53" s="21"/>
    </row>
    <row r="54" spans="1:25">
      <c r="A54" s="131"/>
      <c r="B54" s="138"/>
      <c r="C54" s="138"/>
      <c r="D54" s="138"/>
      <c r="E54" s="138"/>
      <c r="F54" s="138"/>
      <c r="G54" s="138"/>
      <c r="H54" s="138"/>
      <c r="I54" s="138"/>
      <c r="J54" s="138"/>
      <c r="K54" s="138"/>
      <c r="L54" s="138"/>
      <c r="M54" s="138"/>
      <c r="N54" s="138"/>
      <c r="O54" s="21"/>
      <c r="P54" s="138"/>
      <c r="Q54" s="21"/>
      <c r="R54" s="21"/>
      <c r="S54" s="131"/>
      <c r="T54" s="21"/>
      <c r="U54" s="21"/>
      <c r="V54" s="21"/>
      <c r="W54" s="21"/>
      <c r="X54" s="21"/>
      <c r="Y54" s="21"/>
    </row>
    <row r="55" spans="1:25">
      <c r="A55" s="134" t="s">
        <v>521</v>
      </c>
      <c r="B55" s="142" t="str">
        <f>$T$5</f>
        <v>Ealing S&amp;M</v>
      </c>
      <c r="C55" s="142"/>
      <c r="D55" s="142" t="str">
        <f>$T$6</f>
        <v>Enfield &amp; H</v>
      </c>
      <c r="E55" s="142"/>
      <c r="F55" s="142" t="str">
        <f>$T$7</f>
        <v>Highgate</v>
      </c>
      <c r="G55" s="142"/>
      <c r="H55" s="142" t="str">
        <f>$T$8</f>
        <v>Heathside</v>
      </c>
      <c r="I55" s="142"/>
      <c r="J55" s="142" t="str">
        <f>$T$9</f>
        <v>TVH</v>
      </c>
      <c r="K55" s="142"/>
      <c r="L55" s="142" t="str">
        <f>$T$10</f>
        <v>Trent Park</v>
      </c>
      <c r="M55" s="142"/>
      <c r="N55" s="142" t="str">
        <f>$T$11</f>
        <v>Barnet</v>
      </c>
      <c r="O55" s="23"/>
      <c r="P55" s="142" t="str">
        <f>$T$12</f>
        <v>Shaftesbury</v>
      </c>
      <c r="Q55" s="23"/>
      <c r="R55" s="21"/>
      <c r="S55" s="134" t="s">
        <v>521</v>
      </c>
      <c r="T55" s="21"/>
      <c r="U55" s="21"/>
      <c r="V55" s="21"/>
      <c r="W55" s="21"/>
      <c r="X55" s="21"/>
      <c r="Y55" s="21"/>
    </row>
    <row r="56" spans="1:25">
      <c r="A56" s="131" t="s">
        <v>123</v>
      </c>
      <c r="B56" s="238" t="s">
        <v>522</v>
      </c>
      <c r="C56" s="238" t="s">
        <v>145</v>
      </c>
      <c r="D56" s="238"/>
      <c r="E56" s="148" t="s">
        <v>145</v>
      </c>
      <c r="F56" s="238" t="s">
        <v>523</v>
      </c>
      <c r="G56" s="148" t="s">
        <v>145</v>
      </c>
      <c r="H56" s="238" t="s">
        <v>524</v>
      </c>
      <c r="I56" s="148" t="s">
        <v>145</v>
      </c>
      <c r="J56" s="238" t="s">
        <v>525</v>
      </c>
      <c r="K56" s="148" t="s">
        <v>145</v>
      </c>
      <c r="L56" s="148" t="s">
        <v>145</v>
      </c>
      <c r="M56" s="148" t="s">
        <v>145</v>
      </c>
      <c r="N56" s="238" t="s">
        <v>526</v>
      </c>
      <c r="O56" s="130"/>
      <c r="P56" s="148" t="s">
        <v>145</v>
      </c>
      <c r="Q56" s="130"/>
      <c r="R56" s="21" t="s">
        <v>527</v>
      </c>
      <c r="S56" s="131" t="s">
        <v>123</v>
      </c>
      <c r="T56" s="21"/>
      <c r="U56" s="21"/>
      <c r="V56" s="21"/>
      <c r="W56" s="21"/>
      <c r="X56" s="21"/>
      <c r="Y56" s="21"/>
    </row>
    <row r="57" spans="1:25">
      <c r="A57" s="131" t="s">
        <v>206</v>
      </c>
      <c r="B57" s="238" t="s">
        <v>522</v>
      </c>
      <c r="C57" s="238" t="s">
        <v>145</v>
      </c>
      <c r="D57" s="238"/>
      <c r="E57" s="148" t="s">
        <v>145</v>
      </c>
      <c r="F57" s="238" t="s">
        <v>523</v>
      </c>
      <c r="G57" s="148" t="s">
        <v>145</v>
      </c>
      <c r="H57" s="238"/>
      <c r="I57" s="148" t="s">
        <v>145</v>
      </c>
      <c r="J57" s="238" t="s">
        <v>525</v>
      </c>
      <c r="K57" s="148" t="s">
        <v>145</v>
      </c>
      <c r="L57" s="148" t="s">
        <v>145</v>
      </c>
      <c r="M57" s="148" t="s">
        <v>145</v>
      </c>
      <c r="N57" s="238" t="s">
        <v>526</v>
      </c>
      <c r="O57" s="130"/>
      <c r="P57" s="148" t="s">
        <v>145</v>
      </c>
      <c r="Q57" s="130"/>
      <c r="R57" s="21"/>
      <c r="S57" s="131" t="s">
        <v>206</v>
      </c>
      <c r="T57" s="21"/>
      <c r="U57" s="21"/>
      <c r="V57" s="21"/>
      <c r="W57" s="21"/>
      <c r="X57" s="21"/>
      <c r="Y57" s="21"/>
    </row>
    <row r="58" spans="1:25">
      <c r="A58" s="131" t="s">
        <v>298</v>
      </c>
      <c r="B58" s="238" t="s">
        <v>528</v>
      </c>
      <c r="C58" s="238" t="s">
        <v>145</v>
      </c>
      <c r="D58" s="238" t="s">
        <v>529</v>
      </c>
      <c r="E58" s="148" t="s">
        <v>145</v>
      </c>
      <c r="F58" s="238" t="s">
        <v>530</v>
      </c>
      <c r="G58" s="148" t="s">
        <v>145</v>
      </c>
      <c r="H58" s="238" t="s">
        <v>531</v>
      </c>
      <c r="I58" s="148" t="s">
        <v>145</v>
      </c>
      <c r="J58" s="238" t="s">
        <v>532</v>
      </c>
      <c r="K58" s="148" t="s">
        <v>145</v>
      </c>
      <c r="L58" s="238" t="s">
        <v>533</v>
      </c>
      <c r="M58" s="148" t="s">
        <v>145</v>
      </c>
      <c r="N58" s="148" t="s">
        <v>145</v>
      </c>
      <c r="O58" s="130"/>
      <c r="P58" s="148" t="s">
        <v>145</v>
      </c>
      <c r="Q58" s="130"/>
      <c r="R58" s="21"/>
      <c r="S58" s="131" t="s">
        <v>298</v>
      </c>
      <c r="T58" s="21"/>
      <c r="U58" s="21"/>
      <c r="V58" s="21"/>
      <c r="W58" s="21"/>
      <c r="X58" s="21"/>
      <c r="Y58" s="21"/>
    </row>
    <row r="59" spans="1:25">
      <c r="A59" s="131" t="s">
        <v>220</v>
      </c>
      <c r="B59" s="238" t="s">
        <v>534</v>
      </c>
      <c r="C59" s="238" t="s">
        <v>145</v>
      </c>
      <c r="D59" s="238"/>
      <c r="E59" s="148" t="s">
        <v>145</v>
      </c>
      <c r="F59" s="238" t="s">
        <v>484</v>
      </c>
      <c r="G59" s="148" t="s">
        <v>145</v>
      </c>
      <c r="H59" s="148" t="s">
        <v>145</v>
      </c>
      <c r="I59" s="148" t="s">
        <v>145</v>
      </c>
      <c r="J59" s="238" t="s">
        <v>484</v>
      </c>
      <c r="K59" s="148" t="s">
        <v>145</v>
      </c>
      <c r="L59" s="148" t="s">
        <v>145</v>
      </c>
      <c r="M59" s="148" t="s">
        <v>145</v>
      </c>
      <c r="N59" s="148" t="s">
        <v>145</v>
      </c>
      <c r="O59" s="130"/>
      <c r="P59" s="148" t="s">
        <v>145</v>
      </c>
      <c r="Q59" s="130"/>
      <c r="R59" s="21"/>
      <c r="S59" s="131" t="s">
        <v>220</v>
      </c>
      <c r="T59" s="21"/>
      <c r="U59" s="21"/>
      <c r="V59" s="21"/>
      <c r="W59" s="21"/>
      <c r="X59" s="21"/>
      <c r="Y59" s="21"/>
    </row>
    <row r="60" spans="1:25">
      <c r="A60" s="131" t="s">
        <v>160</v>
      </c>
      <c r="B60" s="238" t="s">
        <v>522</v>
      </c>
      <c r="C60" s="238" t="s">
        <v>145</v>
      </c>
      <c r="D60" s="238"/>
      <c r="E60" s="148" t="s">
        <v>145</v>
      </c>
      <c r="F60" s="238" t="s">
        <v>523</v>
      </c>
      <c r="G60" s="148" t="s">
        <v>145</v>
      </c>
      <c r="H60" s="148" t="s">
        <v>145</v>
      </c>
      <c r="I60" s="148" t="s">
        <v>145</v>
      </c>
      <c r="J60" s="238" t="s">
        <v>535</v>
      </c>
      <c r="K60" s="148" t="s">
        <v>145</v>
      </c>
      <c r="L60" s="148" t="s">
        <v>145</v>
      </c>
      <c r="M60" s="148" t="s">
        <v>145</v>
      </c>
      <c r="N60" s="148" t="s">
        <v>145</v>
      </c>
      <c r="O60" s="130"/>
      <c r="P60" s="148" t="s">
        <v>145</v>
      </c>
      <c r="Q60" s="130"/>
      <c r="R60" s="21"/>
      <c r="S60" s="131" t="s">
        <v>160</v>
      </c>
      <c r="T60" s="21"/>
      <c r="U60" s="21"/>
      <c r="V60" s="21"/>
      <c r="W60" s="21"/>
      <c r="X60" s="21"/>
      <c r="Y60" s="21"/>
    </row>
    <row r="61" spans="1:25">
      <c r="A61" s="131" t="s">
        <v>191</v>
      </c>
      <c r="B61" s="238"/>
      <c r="C61" s="238" t="s">
        <v>145</v>
      </c>
      <c r="D61" s="238" t="s">
        <v>536</v>
      </c>
      <c r="E61" s="148" t="s">
        <v>145</v>
      </c>
      <c r="F61" s="238" t="s">
        <v>537</v>
      </c>
      <c r="G61" s="148" t="s">
        <v>145</v>
      </c>
      <c r="H61" s="148" t="s">
        <v>145</v>
      </c>
      <c r="I61" s="148" t="s">
        <v>145</v>
      </c>
      <c r="J61" s="148" t="s">
        <v>145</v>
      </c>
      <c r="K61" s="148" t="s">
        <v>145</v>
      </c>
      <c r="L61" s="148" t="s">
        <v>145</v>
      </c>
      <c r="M61" s="148" t="s">
        <v>145</v>
      </c>
      <c r="N61" s="148" t="s">
        <v>145</v>
      </c>
      <c r="O61" s="130"/>
      <c r="P61" s="238" t="s">
        <v>538</v>
      </c>
      <c r="Q61" s="130"/>
      <c r="R61" s="21"/>
      <c r="S61" s="131" t="s">
        <v>191</v>
      </c>
      <c r="T61" s="21"/>
      <c r="U61" s="21"/>
      <c r="V61" s="21"/>
      <c r="W61" s="21"/>
      <c r="X61" s="21"/>
      <c r="Y61" s="21"/>
    </row>
    <row r="62" spans="1:25">
      <c r="A62" s="131" t="s">
        <v>197</v>
      </c>
      <c r="B62" s="238" t="s">
        <v>528</v>
      </c>
      <c r="C62" s="238" t="s">
        <v>145</v>
      </c>
      <c r="D62" s="238" t="s">
        <v>536</v>
      </c>
      <c r="E62" s="148" t="s">
        <v>145</v>
      </c>
      <c r="F62" s="148" t="s">
        <v>145</v>
      </c>
      <c r="G62" s="148" t="s">
        <v>145</v>
      </c>
      <c r="H62" s="238" t="s">
        <v>539</v>
      </c>
      <c r="I62" s="148" t="s">
        <v>145</v>
      </c>
      <c r="J62" s="148" t="s">
        <v>145</v>
      </c>
      <c r="K62" s="148" t="s">
        <v>145</v>
      </c>
      <c r="L62" s="148" t="s">
        <v>145</v>
      </c>
      <c r="M62" s="148" t="s">
        <v>145</v>
      </c>
      <c r="N62" s="148" t="s">
        <v>145</v>
      </c>
      <c r="O62" s="130"/>
      <c r="P62" s="148" t="s">
        <v>145</v>
      </c>
      <c r="Q62" s="130"/>
      <c r="R62" s="21"/>
      <c r="S62" s="131" t="s">
        <v>197</v>
      </c>
      <c r="T62" s="21"/>
      <c r="U62" s="21"/>
      <c r="V62" s="21"/>
      <c r="W62" s="21"/>
      <c r="X62" s="21"/>
      <c r="Y62" s="21"/>
    </row>
    <row r="63" spans="1:25">
      <c r="A63" s="131" t="s">
        <v>169</v>
      </c>
      <c r="B63" s="149" t="str">
        <f>$T$5</f>
        <v>Ealing S&amp;M</v>
      </c>
      <c r="C63" s="150"/>
      <c r="D63" s="149" t="str">
        <f>$T$6</f>
        <v>Enfield &amp; H</v>
      </c>
      <c r="E63" s="150"/>
      <c r="F63" s="149" t="str">
        <f>$T$7</f>
        <v>Highgate</v>
      </c>
      <c r="G63" s="150"/>
      <c r="H63" s="149" t="str">
        <f>$T$8</f>
        <v>Heathside</v>
      </c>
      <c r="I63" s="150"/>
      <c r="J63" s="149" t="str">
        <f>$T$9</f>
        <v>TVH</v>
      </c>
      <c r="K63" s="150"/>
      <c r="L63" s="149" t="str">
        <f>$T$10</f>
        <v>Trent Park</v>
      </c>
      <c r="M63" s="150"/>
      <c r="N63" s="149" t="str">
        <f>$T$11</f>
        <v>Barnet</v>
      </c>
      <c r="O63" s="130"/>
      <c r="P63" s="149" t="str">
        <f>$T$12</f>
        <v>Shaftesbury</v>
      </c>
      <c r="Q63" s="130"/>
      <c r="R63" s="21"/>
      <c r="S63" s="131" t="s">
        <v>169</v>
      </c>
      <c r="T63" s="21"/>
      <c r="U63" s="21"/>
      <c r="V63" s="21"/>
      <c r="W63" s="21"/>
      <c r="X63" s="21"/>
      <c r="Y63" s="21"/>
    </row>
    <row r="64" spans="1:25">
      <c r="A64" s="131"/>
      <c r="B64" s="142" t="s">
        <v>490</v>
      </c>
      <c r="C64" s="138"/>
      <c r="D64" s="142" t="s">
        <v>490</v>
      </c>
      <c r="E64" s="138"/>
      <c r="F64" s="142" t="s">
        <v>490</v>
      </c>
      <c r="G64" s="138"/>
      <c r="H64" s="142" t="s">
        <v>490</v>
      </c>
      <c r="I64" s="138"/>
      <c r="J64" s="142" t="s">
        <v>490</v>
      </c>
      <c r="K64" s="138"/>
      <c r="L64" s="142" t="s">
        <v>490</v>
      </c>
      <c r="M64" s="138"/>
      <c r="N64" s="142" t="s">
        <v>490</v>
      </c>
      <c r="O64" s="25"/>
      <c r="P64" s="142" t="s">
        <v>490</v>
      </c>
      <c r="Q64" s="25"/>
      <c r="R64" s="21"/>
      <c r="S64" s="131"/>
      <c r="T64" s="21"/>
      <c r="U64" s="21"/>
      <c r="V64" s="21"/>
      <c r="W64" s="21"/>
      <c r="X64" s="21"/>
      <c r="Y64" s="21"/>
    </row>
    <row r="65" spans="1:25">
      <c r="A65" s="131" t="s">
        <v>123</v>
      </c>
      <c r="B65" s="238" t="s">
        <v>534</v>
      </c>
      <c r="C65" s="148" t="s">
        <v>145</v>
      </c>
      <c r="D65" s="148" t="s">
        <v>145</v>
      </c>
      <c r="E65" s="148" t="s">
        <v>145</v>
      </c>
      <c r="F65" s="238" t="s">
        <v>537</v>
      </c>
      <c r="G65" s="148" t="s">
        <v>145</v>
      </c>
      <c r="H65" s="238" t="s">
        <v>539</v>
      </c>
      <c r="I65" s="148" t="s">
        <v>145</v>
      </c>
      <c r="J65" s="238" t="s">
        <v>535</v>
      </c>
      <c r="K65" s="148" t="s">
        <v>145</v>
      </c>
      <c r="L65" s="148" t="s">
        <v>145</v>
      </c>
      <c r="M65" s="148" t="s">
        <v>145</v>
      </c>
      <c r="N65" s="148" t="s">
        <v>145</v>
      </c>
      <c r="O65" s="130"/>
      <c r="P65" s="148" t="s">
        <v>145</v>
      </c>
      <c r="Q65" s="130"/>
      <c r="R65" s="21" t="s">
        <v>540</v>
      </c>
      <c r="S65" s="131" t="s">
        <v>123</v>
      </c>
      <c r="T65" s="21"/>
      <c r="U65" s="21"/>
      <c r="V65" s="21"/>
      <c r="W65" s="21"/>
      <c r="X65" s="21"/>
      <c r="Y65" s="21"/>
    </row>
    <row r="66" spans="1:25">
      <c r="A66" s="131" t="s">
        <v>206</v>
      </c>
      <c r="B66" s="238" t="s">
        <v>534</v>
      </c>
      <c r="C66" s="238" t="s">
        <v>145</v>
      </c>
      <c r="D66" s="238" t="s">
        <v>145</v>
      </c>
      <c r="E66" s="148" t="s">
        <v>145</v>
      </c>
      <c r="F66" s="238" t="s">
        <v>541</v>
      </c>
      <c r="G66" s="148" t="s">
        <v>145</v>
      </c>
      <c r="H66" s="238"/>
      <c r="I66" s="148" t="s">
        <v>145</v>
      </c>
      <c r="J66" s="238" t="s">
        <v>484</v>
      </c>
      <c r="K66" s="148" t="s">
        <v>145</v>
      </c>
      <c r="L66" s="148" t="s">
        <v>145</v>
      </c>
      <c r="M66" s="148" t="s">
        <v>145</v>
      </c>
      <c r="N66" s="148" t="s">
        <v>145</v>
      </c>
      <c r="O66" s="130"/>
      <c r="P66" s="148" t="s">
        <v>145</v>
      </c>
      <c r="Q66" s="130"/>
      <c r="R66" s="21"/>
      <c r="S66" s="131" t="s">
        <v>206</v>
      </c>
      <c r="T66" s="21"/>
      <c r="U66" s="21"/>
      <c r="V66" s="21"/>
      <c r="W66" s="21"/>
      <c r="X66" s="21"/>
      <c r="Y66" s="21"/>
    </row>
    <row r="67" spans="1:25">
      <c r="A67" s="131" t="s">
        <v>298</v>
      </c>
      <c r="B67" s="238" t="s">
        <v>534</v>
      </c>
      <c r="C67" s="238" t="s">
        <v>145</v>
      </c>
      <c r="D67" s="238" t="s">
        <v>542</v>
      </c>
      <c r="E67" s="148" t="s">
        <v>145</v>
      </c>
      <c r="F67" s="238" t="s">
        <v>543</v>
      </c>
      <c r="G67" s="148" t="s">
        <v>145</v>
      </c>
      <c r="H67" s="238" t="s">
        <v>524</v>
      </c>
      <c r="I67" s="148" t="s">
        <v>145</v>
      </c>
      <c r="J67" s="238" t="s">
        <v>544</v>
      </c>
      <c r="K67" s="148" t="s">
        <v>145</v>
      </c>
      <c r="L67" s="148" t="s">
        <v>145</v>
      </c>
      <c r="M67" s="148" t="s">
        <v>145</v>
      </c>
      <c r="N67" s="148" t="s">
        <v>145</v>
      </c>
      <c r="O67" s="130"/>
      <c r="P67" s="148" t="s">
        <v>145</v>
      </c>
      <c r="Q67" s="130"/>
      <c r="R67" s="21"/>
      <c r="S67" s="131" t="s">
        <v>298</v>
      </c>
      <c r="T67" s="21"/>
      <c r="U67" s="21"/>
      <c r="V67" s="21"/>
      <c r="W67" s="21"/>
      <c r="X67" s="21"/>
      <c r="Y67" s="21"/>
    </row>
    <row r="68" spans="1:25">
      <c r="A68" s="131" t="s">
        <v>220</v>
      </c>
      <c r="B68" s="238"/>
      <c r="C68" s="238" t="s">
        <v>145</v>
      </c>
      <c r="D68" s="238" t="s">
        <v>145</v>
      </c>
      <c r="E68" s="148" t="s">
        <v>145</v>
      </c>
      <c r="F68" s="238" t="s">
        <v>484</v>
      </c>
      <c r="G68" s="148" t="s">
        <v>145</v>
      </c>
      <c r="H68" s="148" t="s">
        <v>145</v>
      </c>
      <c r="I68" s="148" t="s">
        <v>145</v>
      </c>
      <c r="J68" s="148" t="s">
        <v>145</v>
      </c>
      <c r="K68" s="148" t="s">
        <v>145</v>
      </c>
      <c r="L68" s="148" t="s">
        <v>145</v>
      </c>
      <c r="M68" s="148" t="s">
        <v>145</v>
      </c>
      <c r="N68" s="148" t="s">
        <v>145</v>
      </c>
      <c r="O68" s="130"/>
      <c r="P68" s="148" t="s">
        <v>145</v>
      </c>
      <c r="Q68" s="130"/>
      <c r="R68" s="21"/>
      <c r="S68" s="131" t="s">
        <v>220</v>
      </c>
      <c r="T68" s="21"/>
      <c r="U68" s="21"/>
      <c r="V68" s="21"/>
      <c r="W68" s="21"/>
      <c r="X68" s="21"/>
      <c r="Y68" s="21"/>
    </row>
    <row r="69" spans="1:25">
      <c r="A69" s="131" t="s">
        <v>160</v>
      </c>
      <c r="B69" s="238" t="s">
        <v>545</v>
      </c>
      <c r="C69" s="238" t="s">
        <v>145</v>
      </c>
      <c r="D69" s="238" t="s">
        <v>145</v>
      </c>
      <c r="E69" s="148" t="s">
        <v>145</v>
      </c>
      <c r="F69" s="238" t="s">
        <v>537</v>
      </c>
      <c r="G69" s="148" t="s">
        <v>145</v>
      </c>
      <c r="H69" s="148" t="s">
        <v>145</v>
      </c>
      <c r="I69" s="148" t="s">
        <v>145</v>
      </c>
      <c r="J69" s="238" t="s">
        <v>532</v>
      </c>
      <c r="K69" s="148" t="s">
        <v>145</v>
      </c>
      <c r="L69" s="148" t="s">
        <v>145</v>
      </c>
      <c r="M69" s="148" t="s">
        <v>145</v>
      </c>
      <c r="N69" s="148" t="s">
        <v>145</v>
      </c>
      <c r="O69" s="130"/>
      <c r="P69" s="148" t="s">
        <v>145</v>
      </c>
      <c r="Q69" s="130"/>
      <c r="R69" s="21"/>
      <c r="S69" s="131" t="s">
        <v>160</v>
      </c>
      <c r="T69" s="21"/>
      <c r="U69" s="21"/>
      <c r="V69" s="21"/>
      <c r="W69" s="21"/>
      <c r="X69" s="21"/>
      <c r="Y69" s="21"/>
    </row>
    <row r="70" spans="1:25">
      <c r="A70" s="131" t="s">
        <v>191</v>
      </c>
      <c r="B70" s="238"/>
      <c r="C70" s="238" t="s">
        <v>145</v>
      </c>
      <c r="D70" s="238" t="s">
        <v>145</v>
      </c>
      <c r="E70" s="148" t="s">
        <v>145</v>
      </c>
      <c r="F70" s="148" t="s">
        <v>145</v>
      </c>
      <c r="G70" s="148" t="s">
        <v>145</v>
      </c>
      <c r="H70" s="148" t="s">
        <v>145</v>
      </c>
      <c r="I70" s="148" t="s">
        <v>145</v>
      </c>
      <c r="J70" s="148" t="s">
        <v>145</v>
      </c>
      <c r="K70" s="148" t="s">
        <v>145</v>
      </c>
      <c r="L70" s="148" t="s">
        <v>145</v>
      </c>
      <c r="M70" s="148" t="s">
        <v>145</v>
      </c>
      <c r="N70" s="148" t="s">
        <v>145</v>
      </c>
      <c r="O70" s="130"/>
      <c r="P70" s="148" t="s">
        <v>145</v>
      </c>
      <c r="Q70" s="130"/>
      <c r="R70" s="21"/>
      <c r="S70" s="131" t="s">
        <v>191</v>
      </c>
      <c r="T70" s="21"/>
      <c r="U70" s="21"/>
      <c r="V70" s="21"/>
      <c r="W70" s="21"/>
      <c r="X70" s="21"/>
      <c r="Y70" s="21"/>
    </row>
    <row r="71" spans="1:25">
      <c r="A71" s="131" t="s">
        <v>197</v>
      </c>
      <c r="B71" s="238" t="s">
        <v>534</v>
      </c>
      <c r="C71" s="238" t="s">
        <v>145</v>
      </c>
      <c r="D71" s="238" t="s">
        <v>145</v>
      </c>
      <c r="E71" s="148" t="s">
        <v>145</v>
      </c>
      <c r="F71" s="148" t="s">
        <v>145</v>
      </c>
      <c r="G71" s="148" t="s">
        <v>145</v>
      </c>
      <c r="H71" s="148" t="s">
        <v>145</v>
      </c>
      <c r="I71" s="148" t="s">
        <v>145</v>
      </c>
      <c r="J71" s="148" t="s">
        <v>145</v>
      </c>
      <c r="K71" s="148" t="s">
        <v>145</v>
      </c>
      <c r="L71" s="148" t="s">
        <v>145</v>
      </c>
      <c r="M71" s="148" t="s">
        <v>145</v>
      </c>
      <c r="N71" s="148" t="s">
        <v>145</v>
      </c>
      <c r="O71" s="130"/>
      <c r="P71" s="148" t="s">
        <v>145</v>
      </c>
      <c r="Q71" s="130"/>
      <c r="R71" s="21"/>
      <c r="S71" s="131" t="s">
        <v>197</v>
      </c>
      <c r="T71" s="21"/>
      <c r="U71" s="21"/>
      <c r="V71" s="21"/>
      <c r="W71" s="21"/>
      <c r="X71" s="21"/>
      <c r="Y71" s="21"/>
    </row>
    <row r="72" spans="1:25">
      <c r="A72" s="131"/>
      <c r="B72" s="138"/>
      <c r="C72" s="138"/>
      <c r="D72" s="138"/>
      <c r="E72" s="138"/>
      <c r="F72" s="138"/>
      <c r="G72" s="138"/>
      <c r="H72" s="138"/>
      <c r="I72" s="138"/>
      <c r="J72" s="138"/>
      <c r="K72" s="138"/>
      <c r="L72" s="138"/>
      <c r="M72" s="138"/>
      <c r="N72" s="138"/>
      <c r="O72" s="21"/>
      <c r="P72" s="138"/>
      <c r="Q72" s="21"/>
      <c r="R72" s="21"/>
      <c r="S72" s="131"/>
      <c r="T72" s="21"/>
      <c r="U72" s="21"/>
      <c r="V72" s="21"/>
      <c r="W72" s="21"/>
      <c r="X72" s="21"/>
      <c r="Y72" s="21"/>
    </row>
    <row r="73" spans="1:25">
      <c r="A73" s="175" t="s">
        <v>546</v>
      </c>
      <c r="B73" s="142" t="str">
        <f>$T$5</f>
        <v>Ealing S&amp;M</v>
      </c>
      <c r="C73" s="142"/>
      <c r="D73" s="142" t="str">
        <f>$T$6</f>
        <v>Enfield &amp; H</v>
      </c>
      <c r="E73" s="142"/>
      <c r="F73" s="142" t="str">
        <f>$T$7</f>
        <v>Highgate</v>
      </c>
      <c r="G73" s="142"/>
      <c r="H73" s="142" t="str">
        <f>$T$8</f>
        <v>Heathside</v>
      </c>
      <c r="I73" s="142"/>
      <c r="J73" s="142" t="str">
        <f>$T$9</f>
        <v>TVH</v>
      </c>
      <c r="K73" s="142"/>
      <c r="L73" s="142" t="str">
        <f>$T$10</f>
        <v>Trent Park</v>
      </c>
      <c r="M73" s="142"/>
      <c r="N73" s="142" t="str">
        <f>$T$11</f>
        <v>Barnet</v>
      </c>
      <c r="O73" s="23"/>
      <c r="P73" s="142" t="str">
        <f>$T$12</f>
        <v>Shaftesbury</v>
      </c>
      <c r="Q73" s="23"/>
      <c r="R73" s="21"/>
      <c r="S73" s="175" t="s">
        <v>546</v>
      </c>
      <c r="T73" s="21"/>
      <c r="U73" s="21"/>
      <c r="V73" s="21"/>
      <c r="W73" s="21"/>
      <c r="X73" s="21"/>
      <c r="Y73" s="21"/>
    </row>
    <row r="74" spans="1:25">
      <c r="A74" s="131" t="s">
        <v>123</v>
      </c>
      <c r="B74" s="169" t="s">
        <v>145</v>
      </c>
      <c r="C74" s="169" t="s">
        <v>145</v>
      </c>
      <c r="D74" s="169" t="s">
        <v>145</v>
      </c>
      <c r="E74" s="169" t="s">
        <v>145</v>
      </c>
      <c r="F74" s="240" t="s">
        <v>547</v>
      </c>
      <c r="G74" s="169" t="s">
        <v>145</v>
      </c>
      <c r="H74" s="240" t="s">
        <v>548</v>
      </c>
      <c r="I74" s="169" t="s">
        <v>145</v>
      </c>
      <c r="J74" s="240" t="s">
        <v>549</v>
      </c>
      <c r="K74" s="169" t="s">
        <v>145</v>
      </c>
      <c r="L74" s="169" t="s">
        <v>145</v>
      </c>
      <c r="M74" s="169" t="s">
        <v>145</v>
      </c>
      <c r="N74" s="240" t="s">
        <v>550</v>
      </c>
      <c r="O74" s="170"/>
      <c r="P74" s="169" t="s">
        <v>145</v>
      </c>
      <c r="Q74" s="170"/>
      <c r="R74" s="21" t="s">
        <v>551</v>
      </c>
      <c r="S74" s="131" t="s">
        <v>123</v>
      </c>
      <c r="T74" s="21"/>
      <c r="U74" s="21"/>
      <c r="V74" s="21"/>
      <c r="W74" s="21"/>
      <c r="X74" s="21"/>
      <c r="Y74" s="21"/>
    </row>
    <row r="75" spans="1:25">
      <c r="A75" s="131" t="s">
        <v>143</v>
      </c>
      <c r="B75" s="169" t="s">
        <v>145</v>
      </c>
      <c r="C75" s="169" t="s">
        <v>145</v>
      </c>
      <c r="D75" s="169" t="s">
        <v>145</v>
      </c>
      <c r="E75" s="169" t="s">
        <v>145</v>
      </c>
      <c r="F75" s="240" t="s">
        <v>552</v>
      </c>
      <c r="G75" s="169" t="s">
        <v>145</v>
      </c>
      <c r="H75" s="240" t="s">
        <v>548</v>
      </c>
      <c r="I75" s="169" t="s">
        <v>145</v>
      </c>
      <c r="J75" s="240" t="s">
        <v>553</v>
      </c>
      <c r="K75" s="169" t="s">
        <v>145</v>
      </c>
      <c r="L75" s="240" t="s">
        <v>554</v>
      </c>
      <c r="M75" s="169" t="s">
        <v>145</v>
      </c>
      <c r="N75" s="240" t="s">
        <v>550</v>
      </c>
      <c r="O75" s="170"/>
      <c r="P75" s="169" t="s">
        <v>145</v>
      </c>
      <c r="Q75" s="170"/>
      <c r="R75" s="21"/>
      <c r="S75" s="131" t="s">
        <v>143</v>
      </c>
      <c r="T75" s="21"/>
      <c r="U75" s="21"/>
      <c r="V75" s="21"/>
      <c r="W75" s="21"/>
      <c r="X75" s="21"/>
      <c r="Y75" s="21"/>
    </row>
    <row r="76" spans="1:25">
      <c r="A76" s="131" t="s">
        <v>160</v>
      </c>
      <c r="B76" s="169" t="s">
        <v>145</v>
      </c>
      <c r="C76" s="169" t="s">
        <v>145</v>
      </c>
      <c r="D76" s="240" t="s">
        <v>555</v>
      </c>
      <c r="E76" s="169" t="s">
        <v>145</v>
      </c>
      <c r="F76" s="240" t="s">
        <v>556</v>
      </c>
      <c r="G76" s="169" t="s">
        <v>145</v>
      </c>
      <c r="H76" s="240" t="s">
        <v>557</v>
      </c>
      <c r="I76" s="169" t="s">
        <v>145</v>
      </c>
      <c r="J76" s="240" t="s">
        <v>549</v>
      </c>
      <c r="K76" s="169" t="s">
        <v>145</v>
      </c>
      <c r="L76" s="240"/>
      <c r="M76" s="169" t="s">
        <v>145</v>
      </c>
      <c r="N76" s="240" t="s">
        <v>550</v>
      </c>
      <c r="O76" s="170"/>
      <c r="P76" s="169" t="s">
        <v>145</v>
      </c>
      <c r="Q76" s="170"/>
      <c r="R76" s="21"/>
      <c r="S76" s="131" t="s">
        <v>160</v>
      </c>
      <c r="T76" s="21"/>
      <c r="U76" s="21"/>
      <c r="V76" s="21"/>
      <c r="W76" s="21"/>
      <c r="X76" s="21"/>
      <c r="Y76" s="21"/>
    </row>
    <row r="77" spans="1:25">
      <c r="A77" s="131" t="s">
        <v>62</v>
      </c>
      <c r="B77" s="169" t="s">
        <v>145</v>
      </c>
      <c r="C77" s="169" t="s">
        <v>145</v>
      </c>
      <c r="D77" s="169" t="s">
        <v>145</v>
      </c>
      <c r="E77" s="169" t="s">
        <v>145</v>
      </c>
      <c r="F77" s="240" t="s">
        <v>556</v>
      </c>
      <c r="G77" s="169" t="s">
        <v>145</v>
      </c>
      <c r="H77" s="240" t="s">
        <v>557</v>
      </c>
      <c r="I77" s="169" t="s">
        <v>145</v>
      </c>
      <c r="J77" s="240" t="s">
        <v>553</v>
      </c>
      <c r="K77" s="169" t="s">
        <v>145</v>
      </c>
      <c r="L77" s="240" t="s">
        <v>554</v>
      </c>
      <c r="M77" s="169" t="s">
        <v>145</v>
      </c>
      <c r="N77" s="240" t="s">
        <v>558</v>
      </c>
      <c r="O77" s="170"/>
      <c r="P77" s="169" t="s">
        <v>145</v>
      </c>
      <c r="Q77" s="170"/>
      <c r="R77" s="21"/>
      <c r="S77" s="131" t="s">
        <v>197</v>
      </c>
      <c r="T77" s="21"/>
      <c r="U77" s="21"/>
      <c r="V77" s="21"/>
      <c r="W77" s="21"/>
      <c r="X77" s="21"/>
      <c r="Y77" s="21"/>
    </row>
    <row r="78" spans="1:25">
      <c r="A78" s="131" t="s">
        <v>169</v>
      </c>
      <c r="B78" s="171" t="str">
        <f>$T$5</f>
        <v>Ealing S&amp;M</v>
      </c>
      <c r="C78" s="172"/>
      <c r="D78" s="171" t="str">
        <f>$T$6</f>
        <v>Enfield &amp; H</v>
      </c>
      <c r="E78" s="172"/>
      <c r="F78" s="171" t="str">
        <f>$T$7</f>
        <v>Highgate</v>
      </c>
      <c r="G78" s="172"/>
      <c r="H78" s="171" t="str">
        <f>$T$8</f>
        <v>Heathside</v>
      </c>
      <c r="I78" s="172"/>
      <c r="J78" s="171" t="str">
        <f>$T$9</f>
        <v>TVH</v>
      </c>
      <c r="K78" s="172"/>
      <c r="L78" s="171" t="str">
        <f>$T$10</f>
        <v>Trent Park</v>
      </c>
      <c r="M78" s="172"/>
      <c r="N78" s="171" t="str">
        <f>$T$11</f>
        <v>Barnet</v>
      </c>
      <c r="O78" s="170"/>
      <c r="P78" s="171" t="str">
        <f>$T$12</f>
        <v>Shaftesbury</v>
      </c>
      <c r="Q78" s="170"/>
      <c r="R78" s="21"/>
      <c r="S78" s="131" t="s">
        <v>169</v>
      </c>
      <c r="T78" s="21"/>
      <c r="U78" s="21"/>
      <c r="V78" s="21"/>
      <c r="W78" s="21"/>
      <c r="X78" s="21"/>
      <c r="Y78" s="21"/>
    </row>
    <row r="79" spans="1:25">
      <c r="A79" s="131"/>
      <c r="B79" s="142" t="s">
        <v>490</v>
      </c>
      <c r="C79" s="138"/>
      <c r="D79" s="142" t="s">
        <v>490</v>
      </c>
      <c r="E79" s="138"/>
      <c r="F79" s="142" t="s">
        <v>490</v>
      </c>
      <c r="G79" s="138"/>
      <c r="H79" s="142" t="s">
        <v>490</v>
      </c>
      <c r="I79" s="138"/>
      <c r="J79" s="142" t="s">
        <v>490</v>
      </c>
      <c r="K79" s="138"/>
      <c r="L79" s="142" t="s">
        <v>490</v>
      </c>
      <c r="M79" s="138"/>
      <c r="N79" s="142" t="s">
        <v>490</v>
      </c>
      <c r="O79" s="25"/>
      <c r="P79" s="142" t="s">
        <v>490</v>
      </c>
      <c r="Q79" s="25"/>
      <c r="R79" s="21"/>
      <c r="S79" s="131"/>
      <c r="T79" s="21"/>
      <c r="U79" s="21"/>
      <c r="V79" s="21"/>
      <c r="W79" s="21"/>
      <c r="X79" s="21"/>
      <c r="Y79" s="21"/>
    </row>
    <row r="80" spans="1:25">
      <c r="A80" s="131" t="s">
        <v>123</v>
      </c>
      <c r="B80" s="169" t="s">
        <v>145</v>
      </c>
      <c r="C80" s="169" t="s">
        <v>145</v>
      </c>
      <c r="D80" s="169" t="s">
        <v>145</v>
      </c>
      <c r="E80" s="169" t="s">
        <v>145</v>
      </c>
      <c r="F80" s="240" t="s">
        <v>556</v>
      </c>
      <c r="G80" s="169" t="s">
        <v>145</v>
      </c>
      <c r="H80" s="169" t="s">
        <v>145</v>
      </c>
      <c r="I80" s="169" t="s">
        <v>145</v>
      </c>
      <c r="J80" s="240" t="s">
        <v>559</v>
      </c>
      <c r="K80" s="169" t="s">
        <v>145</v>
      </c>
      <c r="L80" s="169" t="s">
        <v>145</v>
      </c>
      <c r="M80" s="169" t="s">
        <v>145</v>
      </c>
      <c r="N80" s="240" t="s">
        <v>558</v>
      </c>
      <c r="O80" s="170"/>
      <c r="P80" s="169" t="s">
        <v>145</v>
      </c>
      <c r="Q80" s="170"/>
      <c r="R80" s="21" t="s">
        <v>560</v>
      </c>
      <c r="S80" s="131" t="s">
        <v>123</v>
      </c>
      <c r="T80" s="21"/>
      <c r="U80" s="21"/>
      <c r="V80" s="21"/>
      <c r="W80" s="21"/>
      <c r="X80" s="21"/>
      <c r="Y80" s="21"/>
    </row>
    <row r="81" spans="1:25">
      <c r="A81" s="131" t="s">
        <v>143</v>
      </c>
      <c r="B81" s="169" t="s">
        <v>145</v>
      </c>
      <c r="C81" s="169" t="s">
        <v>145</v>
      </c>
      <c r="D81" s="169" t="s">
        <v>145</v>
      </c>
      <c r="E81" s="169" t="s">
        <v>145</v>
      </c>
      <c r="F81" s="240" t="s">
        <v>561</v>
      </c>
      <c r="G81" s="169" t="s">
        <v>145</v>
      </c>
      <c r="H81" s="169" t="s">
        <v>145</v>
      </c>
      <c r="I81" s="169" t="s">
        <v>145</v>
      </c>
      <c r="J81" s="240" t="s">
        <v>559</v>
      </c>
      <c r="K81" s="169" t="s">
        <v>145</v>
      </c>
      <c r="L81" s="169" t="s">
        <v>145</v>
      </c>
      <c r="M81" s="169" t="s">
        <v>145</v>
      </c>
      <c r="N81" s="240" t="s">
        <v>558</v>
      </c>
      <c r="O81" s="170"/>
      <c r="P81" s="169" t="s">
        <v>145</v>
      </c>
      <c r="Q81" s="170"/>
      <c r="R81" s="21"/>
      <c r="S81" s="131" t="s">
        <v>143</v>
      </c>
      <c r="T81" s="21"/>
      <c r="U81" s="21"/>
      <c r="V81" s="21"/>
      <c r="W81" s="21"/>
      <c r="X81" s="21"/>
      <c r="Y81" s="21"/>
    </row>
    <row r="82" spans="1:25">
      <c r="A82" s="131" t="s">
        <v>160</v>
      </c>
      <c r="B82" s="169" t="s">
        <v>145</v>
      </c>
      <c r="C82" s="169" t="s">
        <v>145</v>
      </c>
      <c r="D82" s="169" t="s">
        <v>145</v>
      </c>
      <c r="E82" s="169" t="s">
        <v>145</v>
      </c>
      <c r="F82" s="240" t="s">
        <v>562</v>
      </c>
      <c r="G82" s="169" t="s">
        <v>145</v>
      </c>
      <c r="H82" s="169" t="s">
        <v>145</v>
      </c>
      <c r="I82" s="169" t="s">
        <v>145</v>
      </c>
      <c r="J82" s="240" t="s">
        <v>553</v>
      </c>
      <c r="K82" s="169" t="s">
        <v>145</v>
      </c>
      <c r="L82" s="169" t="s">
        <v>145</v>
      </c>
      <c r="M82" s="169" t="s">
        <v>145</v>
      </c>
      <c r="N82" s="169"/>
      <c r="O82" s="170"/>
      <c r="P82" s="169" t="s">
        <v>145</v>
      </c>
      <c r="Q82" s="170"/>
      <c r="R82" s="21"/>
      <c r="S82" s="131" t="s">
        <v>160</v>
      </c>
      <c r="T82" s="21"/>
      <c r="U82" s="21"/>
      <c r="V82" s="21"/>
      <c r="W82" s="21"/>
      <c r="X82" s="21"/>
      <c r="Y82" s="21"/>
    </row>
    <row r="83" spans="1:25">
      <c r="A83" s="131" t="s">
        <v>62</v>
      </c>
      <c r="B83" s="169" t="s">
        <v>145</v>
      </c>
      <c r="C83" s="169" t="s">
        <v>145</v>
      </c>
      <c r="D83" s="169" t="s">
        <v>145</v>
      </c>
      <c r="E83" s="169" t="s">
        <v>145</v>
      </c>
      <c r="F83" s="240" t="s">
        <v>562</v>
      </c>
      <c r="G83" s="169" t="s">
        <v>145</v>
      </c>
      <c r="H83" s="169" t="s">
        <v>145</v>
      </c>
      <c r="I83" s="169" t="s">
        <v>145</v>
      </c>
      <c r="J83" s="169" t="s">
        <v>145</v>
      </c>
      <c r="K83" s="169" t="s">
        <v>145</v>
      </c>
      <c r="L83" s="169" t="s">
        <v>145</v>
      </c>
      <c r="M83" s="169" t="s">
        <v>145</v>
      </c>
      <c r="N83" s="240" t="s">
        <v>563</v>
      </c>
      <c r="O83" s="170"/>
      <c r="P83" s="169" t="s">
        <v>145</v>
      </c>
      <c r="Q83" s="170"/>
      <c r="R83" s="21"/>
      <c r="S83" s="131" t="s">
        <v>197</v>
      </c>
      <c r="T83" s="21"/>
      <c r="U83" s="21"/>
      <c r="V83" s="21"/>
      <c r="W83" s="21"/>
      <c r="X83" s="21"/>
      <c r="Y83" s="21"/>
    </row>
    <row r="84" spans="1:25">
      <c r="A84" s="131"/>
      <c r="B84" s="138"/>
      <c r="C84" s="138"/>
      <c r="D84" s="138"/>
      <c r="E84" s="138"/>
      <c r="F84" s="138"/>
      <c r="G84" s="138"/>
      <c r="H84" s="138"/>
      <c r="I84" s="138"/>
      <c r="J84" s="138"/>
      <c r="K84" s="138"/>
      <c r="L84" s="138"/>
      <c r="M84" s="138"/>
      <c r="N84" s="138"/>
      <c r="O84" s="21"/>
      <c r="P84" s="138"/>
      <c r="Q84" s="21"/>
      <c r="R84" s="21"/>
      <c r="S84" s="131"/>
      <c r="T84" s="21"/>
      <c r="U84" s="21"/>
      <c r="V84" s="21"/>
      <c r="W84" s="21"/>
      <c r="X84" s="21"/>
      <c r="Y84" s="21"/>
    </row>
    <row r="85" spans="1:25">
      <c r="A85" s="132" t="s">
        <v>564</v>
      </c>
      <c r="B85" s="142" t="str">
        <f>$T$5</f>
        <v>Ealing S&amp;M</v>
      </c>
      <c r="C85" s="142"/>
      <c r="D85" s="142" t="str">
        <f>$T$6</f>
        <v>Enfield &amp; H</v>
      </c>
      <c r="E85" s="142"/>
      <c r="F85" s="142" t="str">
        <f>$T$7</f>
        <v>Highgate</v>
      </c>
      <c r="G85" s="142"/>
      <c r="H85" s="142" t="str">
        <f>$T$8</f>
        <v>Heathside</v>
      </c>
      <c r="I85" s="142"/>
      <c r="J85" s="142" t="str">
        <f>$T$9</f>
        <v>TVH</v>
      </c>
      <c r="K85" s="142"/>
      <c r="L85" s="142" t="str">
        <f>$T$10</f>
        <v>Trent Park</v>
      </c>
      <c r="M85" s="142"/>
      <c r="N85" s="142" t="str">
        <f>$T$11</f>
        <v>Barnet</v>
      </c>
      <c r="O85" s="23"/>
      <c r="P85" s="142" t="str">
        <f>$T$12</f>
        <v>Shaftesbury</v>
      </c>
      <c r="Q85" s="23"/>
      <c r="R85" s="21"/>
      <c r="S85" s="132" t="s">
        <v>564</v>
      </c>
      <c r="T85" s="21"/>
      <c r="U85" s="21"/>
      <c r="V85" s="21"/>
      <c r="W85" s="21"/>
      <c r="X85" s="21"/>
      <c r="Y85" s="21"/>
    </row>
    <row r="86" spans="1:25">
      <c r="A86" s="131" t="s">
        <v>123</v>
      </c>
      <c r="B86" s="230" t="s">
        <v>565</v>
      </c>
      <c r="C86" s="230" t="s">
        <v>145</v>
      </c>
      <c r="D86" s="230" t="s">
        <v>566</v>
      </c>
      <c r="E86" s="143" t="s">
        <v>145</v>
      </c>
      <c r="F86" s="143" t="s">
        <v>145</v>
      </c>
      <c r="G86" s="143" t="s">
        <v>145</v>
      </c>
      <c r="H86" s="143" t="s">
        <v>145</v>
      </c>
      <c r="I86" s="143" t="s">
        <v>145</v>
      </c>
      <c r="J86" s="143" t="s">
        <v>145</v>
      </c>
      <c r="K86" s="143" t="s">
        <v>145</v>
      </c>
      <c r="L86" s="143" t="s">
        <v>145</v>
      </c>
      <c r="M86" s="143" t="s">
        <v>145</v>
      </c>
      <c r="N86" s="143" t="s">
        <v>145</v>
      </c>
      <c r="O86" s="173"/>
      <c r="P86" s="230" t="s">
        <v>567</v>
      </c>
      <c r="Q86" s="173"/>
      <c r="R86" s="21" t="s">
        <v>568</v>
      </c>
      <c r="S86" s="131" t="s">
        <v>123</v>
      </c>
      <c r="T86" s="21"/>
      <c r="U86" s="21"/>
      <c r="V86" s="21"/>
      <c r="W86" s="21"/>
      <c r="X86" s="21"/>
      <c r="Y86" s="21"/>
    </row>
    <row r="87" spans="1:25">
      <c r="A87" s="131" t="s">
        <v>206</v>
      </c>
      <c r="B87" s="230" t="s">
        <v>565</v>
      </c>
      <c r="C87" s="230" t="s">
        <v>145</v>
      </c>
      <c r="D87" s="230" t="s">
        <v>566</v>
      </c>
      <c r="E87" s="143" t="s">
        <v>145</v>
      </c>
      <c r="F87" s="143" t="s">
        <v>145</v>
      </c>
      <c r="G87" s="143" t="s">
        <v>145</v>
      </c>
      <c r="H87" s="143" t="s">
        <v>145</v>
      </c>
      <c r="I87" s="143" t="s">
        <v>145</v>
      </c>
      <c r="J87" s="143" t="s">
        <v>145</v>
      </c>
      <c r="K87" s="143" t="s">
        <v>145</v>
      </c>
      <c r="L87" s="143" t="s">
        <v>145</v>
      </c>
      <c r="M87" s="143" t="s">
        <v>145</v>
      </c>
      <c r="N87" s="143" t="s">
        <v>145</v>
      </c>
      <c r="O87" s="173"/>
      <c r="P87" s="230" t="s">
        <v>569</v>
      </c>
      <c r="Q87" s="173"/>
      <c r="R87" s="21"/>
      <c r="S87" s="131" t="s">
        <v>206</v>
      </c>
      <c r="T87" s="21"/>
      <c r="U87" s="21"/>
      <c r="V87" s="21"/>
      <c r="W87" s="21"/>
      <c r="X87" s="21"/>
      <c r="Y87" s="21"/>
    </row>
    <row r="88" spans="1:25">
      <c r="A88" s="131" t="s">
        <v>143</v>
      </c>
      <c r="B88" s="230" t="s">
        <v>570</v>
      </c>
      <c r="C88" s="230" t="s">
        <v>145</v>
      </c>
      <c r="D88" s="230" t="s">
        <v>145</v>
      </c>
      <c r="E88" s="143" t="s">
        <v>145</v>
      </c>
      <c r="F88" s="143" t="s">
        <v>145</v>
      </c>
      <c r="G88" s="143" t="s">
        <v>145</v>
      </c>
      <c r="H88" s="143" t="s">
        <v>571</v>
      </c>
      <c r="I88" s="143" t="s">
        <v>145</v>
      </c>
      <c r="J88" s="143" t="s">
        <v>145</v>
      </c>
      <c r="K88" s="143" t="s">
        <v>145</v>
      </c>
      <c r="L88" s="230" t="s">
        <v>572</v>
      </c>
      <c r="M88" s="143" t="s">
        <v>145</v>
      </c>
      <c r="N88" s="143" t="s">
        <v>145</v>
      </c>
      <c r="O88" s="173"/>
      <c r="P88" s="230" t="s">
        <v>573</v>
      </c>
      <c r="Q88" s="173"/>
      <c r="R88" s="21"/>
      <c r="S88" s="131" t="s">
        <v>143</v>
      </c>
      <c r="T88" s="21"/>
      <c r="U88" s="21"/>
      <c r="V88" s="21"/>
      <c r="W88" s="21"/>
      <c r="X88" s="21"/>
      <c r="Y88" s="21"/>
    </row>
    <row r="89" spans="1:25">
      <c r="A89" s="131" t="s">
        <v>259</v>
      </c>
      <c r="B89" s="230" t="s">
        <v>574</v>
      </c>
      <c r="C89" s="230" t="s">
        <v>145</v>
      </c>
      <c r="D89" s="230" t="s">
        <v>145</v>
      </c>
      <c r="E89" s="143" t="s">
        <v>145</v>
      </c>
      <c r="F89" s="143" t="s">
        <v>145</v>
      </c>
      <c r="G89" s="143" t="s">
        <v>145</v>
      </c>
      <c r="H89" s="143" t="s">
        <v>145</v>
      </c>
      <c r="I89" s="143" t="s">
        <v>145</v>
      </c>
      <c r="J89" s="143" t="s">
        <v>145</v>
      </c>
      <c r="K89" s="143" t="s">
        <v>145</v>
      </c>
      <c r="L89" s="143" t="s">
        <v>145</v>
      </c>
      <c r="M89" s="143" t="s">
        <v>145</v>
      </c>
      <c r="N89" s="143" t="s">
        <v>145</v>
      </c>
      <c r="O89" s="173"/>
      <c r="P89" s="230" t="s">
        <v>575</v>
      </c>
      <c r="Q89" s="173"/>
      <c r="R89" s="21"/>
      <c r="S89" s="131" t="s">
        <v>259</v>
      </c>
      <c r="T89" s="21"/>
      <c r="U89" s="21"/>
      <c r="V89" s="21"/>
      <c r="W89" s="21"/>
      <c r="X89" s="21"/>
      <c r="Y89" s="21"/>
    </row>
    <row r="90" spans="1:25">
      <c r="A90" s="131" t="s">
        <v>160</v>
      </c>
      <c r="B90" s="230" t="s">
        <v>570</v>
      </c>
      <c r="C90" s="230" t="s">
        <v>145</v>
      </c>
      <c r="D90" s="230" t="s">
        <v>145</v>
      </c>
      <c r="E90" s="143" t="s">
        <v>145</v>
      </c>
      <c r="F90" s="143" t="s">
        <v>145</v>
      </c>
      <c r="G90" s="143" t="s">
        <v>145</v>
      </c>
      <c r="H90" s="143" t="s">
        <v>145</v>
      </c>
      <c r="I90" s="143" t="s">
        <v>145</v>
      </c>
      <c r="J90" s="143" t="s">
        <v>145</v>
      </c>
      <c r="K90" s="143" t="s">
        <v>145</v>
      </c>
      <c r="L90" s="143" t="s">
        <v>145</v>
      </c>
      <c r="M90" s="143" t="s">
        <v>145</v>
      </c>
      <c r="N90" s="143" t="s">
        <v>145</v>
      </c>
      <c r="O90" s="173"/>
      <c r="P90" s="230"/>
      <c r="Q90" s="173"/>
      <c r="R90" s="21"/>
      <c r="S90" s="131" t="s">
        <v>160</v>
      </c>
      <c r="T90" s="21"/>
      <c r="U90" s="21"/>
      <c r="V90" s="21"/>
      <c r="W90" s="21"/>
      <c r="X90" s="21"/>
      <c r="Y90" s="21"/>
    </row>
    <row r="91" spans="1:25">
      <c r="A91" s="131" t="s">
        <v>191</v>
      </c>
      <c r="B91" s="230" t="s">
        <v>576</v>
      </c>
      <c r="C91" s="143" t="s">
        <v>145</v>
      </c>
      <c r="D91" s="230" t="s">
        <v>577</v>
      </c>
      <c r="E91" s="143" t="s">
        <v>145</v>
      </c>
      <c r="F91" s="143" t="s">
        <v>145</v>
      </c>
      <c r="G91" s="143" t="s">
        <v>145</v>
      </c>
      <c r="H91" s="143" t="s">
        <v>145</v>
      </c>
      <c r="I91" s="143" t="s">
        <v>145</v>
      </c>
      <c r="J91" s="143" t="s">
        <v>145</v>
      </c>
      <c r="K91" s="143" t="s">
        <v>145</v>
      </c>
      <c r="L91" s="143" t="s">
        <v>145</v>
      </c>
      <c r="M91" s="143" t="s">
        <v>145</v>
      </c>
      <c r="N91" s="143" t="s">
        <v>145</v>
      </c>
      <c r="O91" s="173"/>
      <c r="P91" s="230" t="s">
        <v>578</v>
      </c>
      <c r="Q91" s="173"/>
      <c r="R91" s="21"/>
      <c r="S91" s="131" t="s">
        <v>191</v>
      </c>
      <c r="T91" s="21"/>
      <c r="U91" s="21"/>
      <c r="V91" s="21"/>
      <c r="W91" s="21"/>
      <c r="X91" s="21"/>
      <c r="Y91" s="21"/>
    </row>
    <row r="92" spans="1:25">
      <c r="A92" s="131" t="s">
        <v>237</v>
      </c>
      <c r="B92" s="230" t="s">
        <v>576</v>
      </c>
      <c r="C92" s="143" t="s">
        <v>145</v>
      </c>
      <c r="D92" s="230" t="s">
        <v>577</v>
      </c>
      <c r="E92" s="143" t="s">
        <v>145</v>
      </c>
      <c r="F92" s="143" t="s">
        <v>145</v>
      </c>
      <c r="G92" s="143" t="s">
        <v>145</v>
      </c>
      <c r="H92" s="143" t="s">
        <v>145</v>
      </c>
      <c r="I92" s="143" t="s">
        <v>145</v>
      </c>
      <c r="J92" s="143" t="s">
        <v>145</v>
      </c>
      <c r="K92" s="143" t="s">
        <v>145</v>
      </c>
      <c r="L92" s="143" t="s">
        <v>145</v>
      </c>
      <c r="M92" s="143" t="s">
        <v>145</v>
      </c>
      <c r="N92" s="143" t="s">
        <v>145</v>
      </c>
      <c r="O92" s="173"/>
      <c r="P92" s="230" t="s">
        <v>578</v>
      </c>
      <c r="Q92" s="173"/>
      <c r="R92" s="21"/>
      <c r="S92" s="131" t="s">
        <v>237</v>
      </c>
      <c r="T92" s="21"/>
      <c r="U92" s="21"/>
      <c r="V92" s="21"/>
      <c r="W92" s="21"/>
      <c r="X92" s="21"/>
      <c r="Y92" s="21"/>
    </row>
    <row r="93" spans="1:25">
      <c r="A93" s="131" t="s">
        <v>169</v>
      </c>
      <c r="B93" s="144" t="str">
        <f>$T$5</f>
        <v>Ealing S&amp;M</v>
      </c>
      <c r="C93" s="144"/>
      <c r="D93" s="144" t="str">
        <f>$T$6</f>
        <v>Enfield &amp; H</v>
      </c>
      <c r="E93" s="144"/>
      <c r="F93" s="144" t="str">
        <f>$T$7</f>
        <v>Highgate</v>
      </c>
      <c r="G93" s="144"/>
      <c r="H93" s="144" t="str">
        <f>$T$8</f>
        <v>Heathside</v>
      </c>
      <c r="I93" s="144"/>
      <c r="J93" s="144" t="str">
        <f>$T$9</f>
        <v>TVH</v>
      </c>
      <c r="K93" s="144"/>
      <c r="L93" s="144" t="str">
        <f>$T$10</f>
        <v>Trent Park</v>
      </c>
      <c r="M93" s="144"/>
      <c r="N93" s="144" t="str">
        <f>$T$11</f>
        <v>Barnet</v>
      </c>
      <c r="O93" s="174"/>
      <c r="P93" s="144" t="str">
        <f>$T$12</f>
        <v>Shaftesbury</v>
      </c>
      <c r="Q93" s="173"/>
      <c r="R93" s="21"/>
      <c r="S93" s="131" t="s">
        <v>169</v>
      </c>
      <c r="T93" s="21"/>
      <c r="U93" s="21"/>
      <c r="V93" s="21"/>
      <c r="W93" s="21"/>
      <c r="X93" s="21"/>
      <c r="Y93" s="21"/>
    </row>
    <row r="94" spans="1:25">
      <c r="A94" s="131"/>
      <c r="B94" s="142" t="s">
        <v>490</v>
      </c>
      <c r="C94" s="138"/>
      <c r="D94" s="142" t="s">
        <v>490</v>
      </c>
      <c r="E94" s="138"/>
      <c r="F94" s="142" t="s">
        <v>490</v>
      </c>
      <c r="G94" s="138"/>
      <c r="H94" s="142" t="s">
        <v>490</v>
      </c>
      <c r="I94" s="138"/>
      <c r="J94" s="142" t="s">
        <v>490</v>
      </c>
      <c r="K94" s="138"/>
      <c r="L94" s="142" t="s">
        <v>490</v>
      </c>
      <c r="M94" s="138"/>
      <c r="N94" s="142" t="s">
        <v>490</v>
      </c>
      <c r="O94" s="25"/>
      <c r="P94" s="142" t="s">
        <v>490</v>
      </c>
      <c r="Q94" s="25"/>
      <c r="R94" s="21" t="s">
        <v>579</v>
      </c>
      <c r="S94" s="131"/>
      <c r="T94" s="21"/>
      <c r="U94" s="21"/>
      <c r="V94" s="21"/>
      <c r="W94" s="21"/>
      <c r="X94" s="21"/>
      <c r="Y94" s="21"/>
    </row>
    <row r="95" spans="1:25">
      <c r="A95" s="131" t="s">
        <v>123</v>
      </c>
      <c r="B95" s="230" t="s">
        <v>574</v>
      </c>
      <c r="C95" s="230" t="s">
        <v>145</v>
      </c>
      <c r="D95" s="230" t="s">
        <v>580</v>
      </c>
      <c r="E95" s="143" t="s">
        <v>145</v>
      </c>
      <c r="F95" s="143" t="s">
        <v>145</v>
      </c>
      <c r="G95" s="143" t="s">
        <v>145</v>
      </c>
      <c r="H95" s="143" t="s">
        <v>145</v>
      </c>
      <c r="I95" s="143" t="s">
        <v>145</v>
      </c>
      <c r="J95" s="143" t="s">
        <v>145</v>
      </c>
      <c r="K95" s="143" t="s">
        <v>145</v>
      </c>
      <c r="L95" s="143" t="s">
        <v>145</v>
      </c>
      <c r="M95" s="143" t="s">
        <v>145</v>
      </c>
      <c r="N95" s="143" t="s">
        <v>145</v>
      </c>
      <c r="O95" s="173"/>
      <c r="P95" s="230" t="s">
        <v>581</v>
      </c>
      <c r="Q95" s="173"/>
      <c r="R95" s="21"/>
      <c r="S95" s="131" t="s">
        <v>123</v>
      </c>
      <c r="T95" s="21"/>
      <c r="U95" s="21"/>
      <c r="V95" s="21"/>
      <c r="W95" s="21"/>
      <c r="X95" s="21"/>
      <c r="Y95" s="21"/>
    </row>
    <row r="96" spans="1:25">
      <c r="A96" s="131" t="s">
        <v>206</v>
      </c>
      <c r="B96" s="230" t="s">
        <v>574</v>
      </c>
      <c r="C96" s="230" t="s">
        <v>145</v>
      </c>
      <c r="D96" s="230" t="s">
        <v>580</v>
      </c>
      <c r="E96" s="143" t="s">
        <v>145</v>
      </c>
      <c r="F96" s="143" t="s">
        <v>145</v>
      </c>
      <c r="G96" s="143" t="s">
        <v>145</v>
      </c>
      <c r="H96" s="143" t="s">
        <v>145</v>
      </c>
      <c r="I96" s="143" t="s">
        <v>145</v>
      </c>
      <c r="J96" s="143" t="s">
        <v>145</v>
      </c>
      <c r="K96" s="143" t="s">
        <v>145</v>
      </c>
      <c r="L96" s="143" t="s">
        <v>145</v>
      </c>
      <c r="M96" s="143" t="s">
        <v>145</v>
      </c>
      <c r="N96" s="143" t="s">
        <v>145</v>
      </c>
      <c r="O96" s="173"/>
      <c r="P96" s="230" t="s">
        <v>575</v>
      </c>
      <c r="Q96" s="173"/>
      <c r="R96" s="21"/>
      <c r="S96" s="131" t="s">
        <v>206</v>
      </c>
      <c r="T96" s="21"/>
      <c r="U96" s="21"/>
      <c r="V96" s="21"/>
      <c r="W96" s="21"/>
      <c r="X96" s="21"/>
      <c r="Y96" s="21"/>
    </row>
    <row r="97" spans="1:25">
      <c r="A97" s="131" t="s">
        <v>143</v>
      </c>
      <c r="B97" s="230" t="s">
        <v>145</v>
      </c>
      <c r="C97" s="230" t="s">
        <v>145</v>
      </c>
      <c r="D97" s="230" t="s">
        <v>145</v>
      </c>
      <c r="E97" s="143" t="s">
        <v>145</v>
      </c>
      <c r="F97" s="143" t="s">
        <v>145</v>
      </c>
      <c r="G97" s="143" t="s">
        <v>145</v>
      </c>
      <c r="H97" s="143" t="s">
        <v>145</v>
      </c>
      <c r="I97" s="143" t="s">
        <v>145</v>
      </c>
      <c r="J97" s="143" t="s">
        <v>145</v>
      </c>
      <c r="K97" s="143" t="s">
        <v>145</v>
      </c>
      <c r="L97" s="143" t="s">
        <v>145</v>
      </c>
      <c r="M97" s="143" t="s">
        <v>145</v>
      </c>
      <c r="N97" s="143" t="s">
        <v>145</v>
      </c>
      <c r="O97" s="173"/>
      <c r="P97" s="230" t="s">
        <v>582</v>
      </c>
      <c r="Q97" s="173"/>
      <c r="R97" s="21"/>
      <c r="S97" s="131" t="s">
        <v>143</v>
      </c>
      <c r="T97" s="21"/>
      <c r="U97" s="21"/>
      <c r="V97" s="21"/>
      <c r="W97" s="21"/>
      <c r="X97" s="21"/>
      <c r="Y97" s="21"/>
    </row>
    <row r="98" spans="1:25">
      <c r="A98" s="131" t="s">
        <v>259</v>
      </c>
      <c r="B98" s="230" t="s">
        <v>570</v>
      </c>
      <c r="C98" s="230" t="s">
        <v>145</v>
      </c>
      <c r="D98" s="230" t="s">
        <v>145</v>
      </c>
      <c r="E98" s="143" t="s">
        <v>145</v>
      </c>
      <c r="F98" s="143" t="s">
        <v>145</v>
      </c>
      <c r="G98" s="143" t="s">
        <v>145</v>
      </c>
      <c r="H98" s="143" t="s">
        <v>145</v>
      </c>
      <c r="I98" s="143" t="s">
        <v>145</v>
      </c>
      <c r="J98" s="143" t="s">
        <v>145</v>
      </c>
      <c r="K98" s="143" t="s">
        <v>145</v>
      </c>
      <c r="L98" s="143" t="s">
        <v>145</v>
      </c>
      <c r="M98" s="143" t="s">
        <v>145</v>
      </c>
      <c r="N98" s="143" t="s">
        <v>145</v>
      </c>
      <c r="O98" s="173"/>
      <c r="P98" s="230"/>
      <c r="Q98" s="173"/>
      <c r="R98" s="21"/>
      <c r="S98" s="131" t="s">
        <v>259</v>
      </c>
      <c r="T98" s="21"/>
      <c r="U98" s="21"/>
      <c r="V98" s="21"/>
      <c r="W98" s="21"/>
      <c r="X98" s="21"/>
      <c r="Y98" s="21"/>
    </row>
    <row r="99" spans="1:25">
      <c r="A99" s="131" t="s">
        <v>160</v>
      </c>
      <c r="B99" s="230" t="s">
        <v>145</v>
      </c>
      <c r="C99" s="230" t="s">
        <v>145</v>
      </c>
      <c r="D99" s="230" t="s">
        <v>145</v>
      </c>
      <c r="E99" s="143" t="s">
        <v>145</v>
      </c>
      <c r="F99" s="143" t="s">
        <v>145</v>
      </c>
      <c r="G99" s="143" t="s">
        <v>145</v>
      </c>
      <c r="H99" s="143" t="s">
        <v>145</v>
      </c>
      <c r="I99" s="143" t="s">
        <v>145</v>
      </c>
      <c r="J99" s="143" t="s">
        <v>145</v>
      </c>
      <c r="K99" s="143" t="s">
        <v>145</v>
      </c>
      <c r="L99" s="143" t="s">
        <v>145</v>
      </c>
      <c r="M99" s="143" t="s">
        <v>145</v>
      </c>
      <c r="N99" s="143" t="s">
        <v>145</v>
      </c>
      <c r="O99" s="173"/>
      <c r="P99" s="230"/>
      <c r="Q99" s="173"/>
      <c r="R99" s="21"/>
      <c r="S99" s="131" t="s">
        <v>160</v>
      </c>
      <c r="T99" s="21"/>
      <c r="U99" s="21"/>
      <c r="V99" s="21"/>
      <c r="W99" s="21"/>
      <c r="X99" s="21"/>
      <c r="Y99" s="21"/>
    </row>
    <row r="100" spans="1:25">
      <c r="A100" s="131" t="s">
        <v>191</v>
      </c>
      <c r="B100" s="230" t="s">
        <v>145</v>
      </c>
      <c r="C100" s="230" t="s">
        <v>145</v>
      </c>
      <c r="D100" s="230" t="s">
        <v>145</v>
      </c>
      <c r="E100" s="143" t="s">
        <v>145</v>
      </c>
      <c r="F100" s="143" t="s">
        <v>145</v>
      </c>
      <c r="G100" s="143" t="s">
        <v>145</v>
      </c>
      <c r="H100" s="143" t="s">
        <v>145</v>
      </c>
      <c r="I100" s="143" t="s">
        <v>145</v>
      </c>
      <c r="J100" s="143" t="s">
        <v>145</v>
      </c>
      <c r="K100" s="143" t="s">
        <v>145</v>
      </c>
      <c r="L100" s="143" t="s">
        <v>145</v>
      </c>
      <c r="M100" s="143" t="s">
        <v>145</v>
      </c>
      <c r="N100" s="143" t="s">
        <v>145</v>
      </c>
      <c r="O100" s="173"/>
      <c r="P100" s="230" t="s">
        <v>583</v>
      </c>
      <c r="Q100" s="173"/>
      <c r="R100" s="21"/>
      <c r="S100" s="131" t="s">
        <v>191</v>
      </c>
      <c r="T100" s="21"/>
      <c r="U100" s="21"/>
      <c r="V100" s="21"/>
      <c r="W100" s="21"/>
      <c r="X100" s="21"/>
      <c r="Y100" s="21"/>
    </row>
    <row r="101" spans="1:25">
      <c r="A101" s="131" t="s">
        <v>237</v>
      </c>
      <c r="B101" s="230" t="s">
        <v>145</v>
      </c>
      <c r="C101" s="230" t="s">
        <v>145</v>
      </c>
      <c r="D101" s="230" t="s">
        <v>145</v>
      </c>
      <c r="E101" s="143" t="s">
        <v>145</v>
      </c>
      <c r="F101" s="143" t="s">
        <v>145</v>
      </c>
      <c r="G101" s="143" t="s">
        <v>145</v>
      </c>
      <c r="H101" s="143" t="s">
        <v>145</v>
      </c>
      <c r="I101" s="143" t="s">
        <v>145</v>
      </c>
      <c r="J101" s="143" t="s">
        <v>145</v>
      </c>
      <c r="K101" s="143" t="s">
        <v>145</v>
      </c>
      <c r="L101" s="143" t="s">
        <v>145</v>
      </c>
      <c r="M101" s="143" t="s">
        <v>145</v>
      </c>
      <c r="N101" s="143" t="s">
        <v>145</v>
      </c>
      <c r="O101" s="173"/>
      <c r="P101" s="230" t="s">
        <v>583</v>
      </c>
      <c r="Q101" s="173"/>
      <c r="R101" s="21"/>
      <c r="S101" s="131" t="s">
        <v>237</v>
      </c>
      <c r="T101" s="21"/>
      <c r="U101" s="21"/>
      <c r="V101" s="21"/>
      <c r="W101" s="21"/>
      <c r="X101" s="21"/>
      <c r="Y101" s="21"/>
    </row>
    <row r="102" spans="1:25">
      <c r="A102" s="131"/>
      <c r="B102" s="138"/>
      <c r="C102" s="138"/>
      <c r="D102" s="138"/>
      <c r="E102" s="138"/>
      <c r="F102" s="138"/>
      <c r="G102" s="138"/>
      <c r="H102" s="138"/>
      <c r="I102" s="138"/>
      <c r="J102" s="138"/>
      <c r="K102" s="138"/>
      <c r="L102" s="138"/>
      <c r="M102" s="138"/>
      <c r="N102" s="138"/>
      <c r="O102" s="25"/>
      <c r="P102" s="138"/>
      <c r="Q102" s="25"/>
      <c r="R102" s="21"/>
      <c r="S102" s="131"/>
      <c r="T102" s="21"/>
      <c r="U102" s="21"/>
      <c r="V102" s="21"/>
      <c r="W102" s="21"/>
      <c r="X102" s="21"/>
      <c r="Y102" s="21"/>
    </row>
    <row r="103" spans="1:25">
      <c r="A103" s="135" t="s">
        <v>584</v>
      </c>
      <c r="B103" s="142" t="str">
        <f>$T$5</f>
        <v>Ealing S&amp;M</v>
      </c>
      <c r="C103" s="142"/>
      <c r="D103" s="142" t="str">
        <f>$T$6</f>
        <v>Enfield &amp; H</v>
      </c>
      <c r="E103" s="142"/>
      <c r="F103" s="142" t="str">
        <f>$T$7</f>
        <v>Highgate</v>
      </c>
      <c r="G103" s="142"/>
      <c r="H103" s="142" t="str">
        <f>$T$8</f>
        <v>Heathside</v>
      </c>
      <c r="I103" s="142"/>
      <c r="J103" s="142" t="str">
        <f>$T$9</f>
        <v>TVH</v>
      </c>
      <c r="K103" s="142"/>
      <c r="L103" s="142" t="str">
        <f>$T$10</f>
        <v>Trent Park</v>
      </c>
      <c r="M103" s="142"/>
      <c r="N103" s="142" t="str">
        <f>$T$11</f>
        <v>Barnet</v>
      </c>
      <c r="O103" s="23"/>
      <c r="P103" s="142" t="str">
        <f>$T$12</f>
        <v>Shaftesbury</v>
      </c>
      <c r="Q103" s="23"/>
      <c r="R103" s="21" t="s">
        <v>585</v>
      </c>
      <c r="S103" s="135" t="s">
        <v>584</v>
      </c>
      <c r="T103" s="21"/>
      <c r="U103" s="21"/>
      <c r="V103" s="21"/>
      <c r="W103" s="21"/>
      <c r="X103" s="21"/>
      <c r="Y103" s="21"/>
    </row>
    <row r="104" spans="1:25">
      <c r="A104" s="131" t="s">
        <v>123</v>
      </c>
      <c r="B104" s="231" t="s">
        <v>586</v>
      </c>
      <c r="C104" s="231" t="s">
        <v>145</v>
      </c>
      <c r="D104" s="231" t="s">
        <v>587</v>
      </c>
      <c r="E104" s="151" t="s">
        <v>145</v>
      </c>
      <c r="F104" s="231" t="s">
        <v>588</v>
      </c>
      <c r="G104" s="151" t="s">
        <v>145</v>
      </c>
      <c r="H104" s="231" t="s">
        <v>589</v>
      </c>
      <c r="I104" s="151" t="s">
        <v>145</v>
      </c>
      <c r="J104" s="151" t="s">
        <v>484</v>
      </c>
      <c r="K104" s="151" t="s">
        <v>145</v>
      </c>
      <c r="L104" s="151"/>
      <c r="M104" s="151" t="s">
        <v>145</v>
      </c>
      <c r="N104" s="151"/>
      <c r="O104" s="176"/>
      <c r="P104" s="231" t="s">
        <v>590</v>
      </c>
      <c r="Q104" s="176"/>
      <c r="R104" s="21"/>
      <c r="S104" s="131" t="s">
        <v>123</v>
      </c>
      <c r="T104" s="21"/>
      <c r="U104" s="21"/>
      <c r="V104" s="21"/>
      <c r="W104" s="21"/>
      <c r="X104" s="21"/>
      <c r="Y104" s="21"/>
    </row>
    <row r="105" spans="1:25">
      <c r="A105" s="131" t="s">
        <v>206</v>
      </c>
      <c r="B105" s="231" t="s">
        <v>586</v>
      </c>
      <c r="C105" s="231" t="s">
        <v>145</v>
      </c>
      <c r="D105" s="231"/>
      <c r="E105" s="151" t="s">
        <v>145</v>
      </c>
      <c r="F105" s="231" t="s">
        <v>484</v>
      </c>
      <c r="G105" s="151" t="s">
        <v>145</v>
      </c>
      <c r="H105" s="231" t="s">
        <v>589</v>
      </c>
      <c r="I105" s="151" t="s">
        <v>145</v>
      </c>
      <c r="J105" s="231" t="s">
        <v>591</v>
      </c>
      <c r="K105" s="151" t="s">
        <v>145</v>
      </c>
      <c r="L105" s="231" t="s">
        <v>592</v>
      </c>
      <c r="M105" s="151" t="s">
        <v>145</v>
      </c>
      <c r="N105" s="231" t="s">
        <v>593</v>
      </c>
      <c r="O105" s="176"/>
      <c r="P105" s="231" t="s">
        <v>594</v>
      </c>
      <c r="Q105" s="176"/>
      <c r="R105" s="21"/>
      <c r="S105" s="131" t="s">
        <v>206</v>
      </c>
      <c r="T105" s="21"/>
      <c r="U105" s="21"/>
      <c r="V105" s="21"/>
      <c r="W105" s="21"/>
      <c r="X105" s="21"/>
      <c r="Y105" s="21"/>
    </row>
    <row r="106" spans="1:25">
      <c r="A106" s="131" t="s">
        <v>143</v>
      </c>
      <c r="B106" s="231" t="s">
        <v>595</v>
      </c>
      <c r="C106" s="231" t="s">
        <v>145</v>
      </c>
      <c r="D106" s="231"/>
      <c r="E106" s="151" t="s">
        <v>145</v>
      </c>
      <c r="F106" s="231" t="s">
        <v>596</v>
      </c>
      <c r="G106" s="151" t="s">
        <v>145</v>
      </c>
      <c r="H106" s="151" t="s">
        <v>145</v>
      </c>
      <c r="I106" s="151" t="s">
        <v>145</v>
      </c>
      <c r="J106" s="231" t="s">
        <v>591</v>
      </c>
      <c r="K106" s="151" t="s">
        <v>145</v>
      </c>
      <c r="L106" s="231" t="s">
        <v>597</v>
      </c>
      <c r="M106" s="151" t="s">
        <v>145</v>
      </c>
      <c r="N106" s="231"/>
      <c r="O106" s="176"/>
      <c r="P106" s="231" t="s">
        <v>598</v>
      </c>
      <c r="Q106" s="176"/>
      <c r="R106" s="21"/>
      <c r="S106" s="131" t="s">
        <v>143</v>
      </c>
      <c r="T106" s="21"/>
      <c r="U106" s="21"/>
      <c r="V106" s="21"/>
      <c r="W106" s="21"/>
      <c r="X106" s="21"/>
      <c r="Y106" s="21"/>
    </row>
    <row r="107" spans="1:25">
      <c r="A107" s="131" t="s">
        <v>220</v>
      </c>
      <c r="B107" s="231" t="s">
        <v>599</v>
      </c>
      <c r="C107" s="231" t="s">
        <v>145</v>
      </c>
      <c r="D107" s="231"/>
      <c r="E107" s="151" t="s">
        <v>145</v>
      </c>
      <c r="F107" s="231" t="s">
        <v>588</v>
      </c>
      <c r="G107" s="151" t="s">
        <v>145</v>
      </c>
      <c r="H107" s="231" t="s">
        <v>589</v>
      </c>
      <c r="I107" s="151" t="s">
        <v>145</v>
      </c>
      <c r="J107" s="151" t="s">
        <v>145</v>
      </c>
      <c r="K107" s="151" t="s">
        <v>145</v>
      </c>
      <c r="L107" s="231"/>
      <c r="M107" s="151" t="s">
        <v>145</v>
      </c>
      <c r="N107" s="231" t="s">
        <v>593</v>
      </c>
      <c r="O107" s="176"/>
      <c r="P107" s="231" t="s">
        <v>600</v>
      </c>
      <c r="Q107" s="176"/>
      <c r="R107" s="21"/>
      <c r="S107" s="131" t="s">
        <v>220</v>
      </c>
      <c r="T107" s="21"/>
      <c r="U107" s="21"/>
      <c r="V107" s="21"/>
      <c r="W107" s="21"/>
      <c r="X107" s="21"/>
      <c r="Y107" s="21"/>
    </row>
    <row r="108" spans="1:25">
      <c r="A108" s="131" t="s">
        <v>226</v>
      </c>
      <c r="B108" s="231" t="s">
        <v>599</v>
      </c>
      <c r="C108" s="231" t="s">
        <v>145</v>
      </c>
      <c r="D108" s="231"/>
      <c r="E108" s="151" t="s">
        <v>145</v>
      </c>
      <c r="F108" s="231" t="s">
        <v>484</v>
      </c>
      <c r="G108" s="151" t="s">
        <v>145</v>
      </c>
      <c r="H108" s="151" t="s">
        <v>145</v>
      </c>
      <c r="I108" s="151" t="s">
        <v>145</v>
      </c>
      <c r="J108" s="151" t="s">
        <v>145</v>
      </c>
      <c r="K108" s="151" t="s">
        <v>145</v>
      </c>
      <c r="L108" s="231"/>
      <c r="M108" s="151" t="s">
        <v>145</v>
      </c>
      <c r="N108" s="231"/>
      <c r="O108" s="176"/>
      <c r="P108" s="231" t="s">
        <v>600</v>
      </c>
      <c r="Q108" s="176"/>
      <c r="R108" s="21"/>
      <c r="S108" s="131" t="s">
        <v>226</v>
      </c>
      <c r="T108" s="21"/>
      <c r="U108" s="21"/>
      <c r="V108" s="21"/>
      <c r="W108" s="21"/>
      <c r="X108" s="21"/>
      <c r="Y108" s="21"/>
    </row>
    <row r="109" spans="1:25">
      <c r="A109" s="131" t="s">
        <v>160</v>
      </c>
      <c r="B109" s="231" t="s">
        <v>601</v>
      </c>
      <c r="C109" s="231" t="s">
        <v>145</v>
      </c>
      <c r="D109" s="231"/>
      <c r="E109" s="151" t="s">
        <v>145</v>
      </c>
      <c r="F109" s="231" t="s">
        <v>588</v>
      </c>
      <c r="G109" s="151" t="s">
        <v>145</v>
      </c>
      <c r="H109" s="151" t="s">
        <v>145</v>
      </c>
      <c r="I109" s="151" t="s">
        <v>145</v>
      </c>
      <c r="J109" s="151" t="s">
        <v>145</v>
      </c>
      <c r="K109" s="151" t="s">
        <v>145</v>
      </c>
      <c r="L109" s="231" t="s">
        <v>602</v>
      </c>
      <c r="M109" s="151" t="s">
        <v>145</v>
      </c>
      <c r="N109" s="231"/>
      <c r="O109" s="176"/>
      <c r="P109" s="231" t="s">
        <v>603</v>
      </c>
      <c r="Q109" s="176"/>
      <c r="R109" s="21"/>
      <c r="S109" s="131" t="s">
        <v>160</v>
      </c>
      <c r="T109" s="21"/>
      <c r="U109" s="21"/>
      <c r="V109" s="21"/>
      <c r="W109" s="21"/>
      <c r="X109" s="21"/>
      <c r="Y109" s="21"/>
    </row>
    <row r="110" spans="1:25">
      <c r="A110" s="131" t="s">
        <v>191</v>
      </c>
      <c r="B110" s="231" t="s">
        <v>145</v>
      </c>
      <c r="C110" s="231" t="s">
        <v>145</v>
      </c>
      <c r="D110" s="231"/>
      <c r="E110" s="151" t="s">
        <v>145</v>
      </c>
      <c r="F110" s="151" t="s">
        <v>145</v>
      </c>
      <c r="G110" s="151" t="s">
        <v>145</v>
      </c>
      <c r="H110" s="151" t="s">
        <v>145</v>
      </c>
      <c r="I110" s="151" t="s">
        <v>145</v>
      </c>
      <c r="J110" s="151" t="s">
        <v>145</v>
      </c>
      <c r="K110" s="151" t="s">
        <v>145</v>
      </c>
      <c r="L110" s="151" t="s">
        <v>145</v>
      </c>
      <c r="M110" s="151" t="s">
        <v>145</v>
      </c>
      <c r="N110" s="231" t="s">
        <v>593</v>
      </c>
      <c r="O110" s="176"/>
      <c r="P110" s="231" t="s">
        <v>604</v>
      </c>
      <c r="Q110" s="176"/>
      <c r="R110" s="21"/>
      <c r="S110" s="131" t="s">
        <v>191</v>
      </c>
      <c r="T110" s="21"/>
      <c r="U110" s="21"/>
      <c r="V110" s="21"/>
      <c r="W110" s="21"/>
      <c r="X110" s="21"/>
      <c r="Y110" s="21"/>
    </row>
    <row r="111" spans="1:25">
      <c r="A111" s="131" t="s">
        <v>237</v>
      </c>
      <c r="B111" s="231" t="s">
        <v>145</v>
      </c>
      <c r="C111" s="231" t="s">
        <v>145</v>
      </c>
      <c r="D111" s="231" t="s">
        <v>587</v>
      </c>
      <c r="E111" s="151" t="s">
        <v>145</v>
      </c>
      <c r="F111" s="151" t="s">
        <v>145</v>
      </c>
      <c r="G111" s="151" t="s">
        <v>145</v>
      </c>
      <c r="H111" s="151" t="s">
        <v>145</v>
      </c>
      <c r="I111" s="151" t="s">
        <v>145</v>
      </c>
      <c r="J111" s="151" t="s">
        <v>145</v>
      </c>
      <c r="K111" s="151" t="s">
        <v>145</v>
      </c>
      <c r="L111" s="231" t="s">
        <v>602</v>
      </c>
      <c r="M111" s="151" t="s">
        <v>145</v>
      </c>
      <c r="N111" s="151" t="s">
        <v>145</v>
      </c>
      <c r="O111" s="176"/>
      <c r="P111" s="231" t="s">
        <v>605</v>
      </c>
      <c r="Q111" s="176"/>
      <c r="R111" s="21"/>
      <c r="S111" s="131" t="s">
        <v>237</v>
      </c>
      <c r="T111" s="21"/>
      <c r="U111" s="21"/>
      <c r="V111" s="21"/>
      <c r="W111" s="21"/>
      <c r="X111" s="21"/>
      <c r="Y111" s="21"/>
    </row>
    <row r="112" spans="1:25">
      <c r="A112" s="131" t="s">
        <v>169</v>
      </c>
      <c r="B112" s="152" t="str">
        <f>$T$5</f>
        <v>Ealing S&amp;M</v>
      </c>
      <c r="C112" s="153"/>
      <c r="D112" s="152" t="str">
        <f>$T$6</f>
        <v>Enfield &amp; H</v>
      </c>
      <c r="E112" s="153"/>
      <c r="F112" s="152" t="str">
        <f>$T$7</f>
        <v>Highgate</v>
      </c>
      <c r="G112" s="153"/>
      <c r="H112" s="152" t="str">
        <f>$T$8</f>
        <v>Heathside</v>
      </c>
      <c r="I112" s="153"/>
      <c r="J112" s="152" t="str">
        <f>$T$9</f>
        <v>TVH</v>
      </c>
      <c r="K112" s="153"/>
      <c r="L112" s="152" t="str">
        <f>$T$10</f>
        <v>Trent Park</v>
      </c>
      <c r="M112" s="153"/>
      <c r="N112" s="152" t="str">
        <f>$T$11</f>
        <v>Barnet</v>
      </c>
      <c r="O112" s="176"/>
      <c r="P112" s="152" t="str">
        <f>$T$12</f>
        <v>Shaftesbury</v>
      </c>
      <c r="Q112" s="176"/>
      <c r="R112" s="21"/>
      <c r="S112" s="131" t="s">
        <v>169</v>
      </c>
      <c r="T112" s="21"/>
      <c r="U112" s="21"/>
      <c r="V112" s="21"/>
      <c r="W112" s="21"/>
      <c r="X112" s="21"/>
      <c r="Y112" s="21"/>
    </row>
    <row r="113" spans="1:25">
      <c r="A113" s="131"/>
      <c r="B113" s="142" t="s">
        <v>490</v>
      </c>
      <c r="C113" s="138"/>
      <c r="D113" s="142" t="s">
        <v>490</v>
      </c>
      <c r="E113" s="138"/>
      <c r="F113" s="142" t="s">
        <v>490</v>
      </c>
      <c r="G113" s="138"/>
      <c r="H113" s="142" t="s">
        <v>490</v>
      </c>
      <c r="I113" s="138"/>
      <c r="J113" s="142" t="s">
        <v>490</v>
      </c>
      <c r="K113" s="138"/>
      <c r="L113" s="142" t="s">
        <v>490</v>
      </c>
      <c r="M113" s="138"/>
      <c r="N113" s="142" t="s">
        <v>490</v>
      </c>
      <c r="O113" s="25"/>
      <c r="P113" s="142" t="s">
        <v>490</v>
      </c>
      <c r="Q113" s="25"/>
      <c r="R113" s="21" t="s">
        <v>606</v>
      </c>
      <c r="S113" s="131"/>
      <c r="T113" s="21"/>
      <c r="U113" s="21"/>
      <c r="V113" s="21"/>
      <c r="W113" s="21"/>
      <c r="X113" s="21"/>
      <c r="Y113" s="21"/>
    </row>
    <row r="114" spans="1:25">
      <c r="A114" s="131" t="s">
        <v>123</v>
      </c>
      <c r="B114" s="231" t="s">
        <v>599</v>
      </c>
      <c r="C114" s="151" t="s">
        <v>145</v>
      </c>
      <c r="D114" s="151" t="s">
        <v>145</v>
      </c>
      <c r="E114" s="151" t="s">
        <v>145</v>
      </c>
      <c r="F114" s="231" t="s">
        <v>607</v>
      </c>
      <c r="G114" s="151" t="s">
        <v>145</v>
      </c>
      <c r="H114" s="231" t="s">
        <v>608</v>
      </c>
      <c r="I114" s="151" t="s">
        <v>145</v>
      </c>
      <c r="J114" s="151" t="s">
        <v>145</v>
      </c>
      <c r="K114" s="151" t="s">
        <v>145</v>
      </c>
      <c r="L114" s="151" t="s">
        <v>145</v>
      </c>
      <c r="M114" s="151" t="s">
        <v>145</v>
      </c>
      <c r="N114" s="151" t="s">
        <v>145</v>
      </c>
      <c r="O114" s="176"/>
      <c r="P114" s="231" t="s">
        <v>594</v>
      </c>
      <c r="Q114" s="176"/>
      <c r="R114" s="21"/>
      <c r="S114" s="131" t="s">
        <v>123</v>
      </c>
      <c r="T114" s="21"/>
      <c r="U114" s="21"/>
      <c r="V114" s="21"/>
      <c r="W114" s="21"/>
      <c r="X114" s="21"/>
      <c r="Y114" s="21"/>
    </row>
    <row r="115" spans="1:25">
      <c r="A115" s="131" t="s">
        <v>206</v>
      </c>
      <c r="B115" s="231" t="s">
        <v>599</v>
      </c>
      <c r="C115" s="151" t="s">
        <v>145</v>
      </c>
      <c r="D115" s="151" t="s">
        <v>145</v>
      </c>
      <c r="E115" s="151" t="s">
        <v>145</v>
      </c>
      <c r="F115" s="151" t="s">
        <v>145</v>
      </c>
      <c r="G115" s="151" t="s">
        <v>145</v>
      </c>
      <c r="H115" s="231" t="s">
        <v>608</v>
      </c>
      <c r="I115" s="151" t="s">
        <v>145</v>
      </c>
      <c r="J115" s="151" t="s">
        <v>145</v>
      </c>
      <c r="K115" s="151" t="s">
        <v>145</v>
      </c>
      <c r="L115" s="151" t="s">
        <v>145</v>
      </c>
      <c r="M115" s="151" t="s">
        <v>145</v>
      </c>
      <c r="N115" s="151" t="s">
        <v>145</v>
      </c>
      <c r="O115" s="176"/>
      <c r="P115" s="231" t="s">
        <v>609</v>
      </c>
      <c r="Q115" s="176"/>
      <c r="R115" s="21"/>
      <c r="S115" s="131" t="s">
        <v>206</v>
      </c>
      <c r="T115" s="21"/>
      <c r="U115" s="21"/>
      <c r="V115" s="21"/>
      <c r="W115" s="21"/>
      <c r="X115" s="21"/>
      <c r="Y115" s="21"/>
    </row>
    <row r="116" spans="1:25">
      <c r="A116" s="131" t="s">
        <v>143</v>
      </c>
      <c r="B116" s="231"/>
      <c r="C116" s="151" t="s">
        <v>145</v>
      </c>
      <c r="D116" s="151" t="s">
        <v>145</v>
      </c>
      <c r="E116" s="151" t="s">
        <v>145</v>
      </c>
      <c r="F116" s="151" t="s">
        <v>145</v>
      </c>
      <c r="G116" s="151" t="s">
        <v>145</v>
      </c>
      <c r="H116" s="151" t="s">
        <v>145</v>
      </c>
      <c r="I116" s="151" t="s">
        <v>145</v>
      </c>
      <c r="J116" s="231" t="s">
        <v>610</v>
      </c>
      <c r="K116" s="151" t="s">
        <v>145</v>
      </c>
      <c r="L116" s="231" t="s">
        <v>592</v>
      </c>
      <c r="M116" s="151" t="s">
        <v>145</v>
      </c>
      <c r="N116" s="151" t="s">
        <v>145</v>
      </c>
      <c r="O116" s="176"/>
      <c r="P116" s="231" t="s">
        <v>611</v>
      </c>
      <c r="Q116" s="176"/>
      <c r="R116" s="21"/>
      <c r="S116" s="131" t="s">
        <v>143</v>
      </c>
      <c r="T116" s="21"/>
      <c r="U116" s="21"/>
      <c r="V116" s="21"/>
      <c r="W116" s="21"/>
      <c r="X116" s="21"/>
      <c r="Y116" s="21"/>
    </row>
    <row r="117" spans="1:25">
      <c r="A117" s="131" t="s">
        <v>220</v>
      </c>
      <c r="B117" s="151" t="s">
        <v>145</v>
      </c>
      <c r="C117" s="151" t="s">
        <v>145</v>
      </c>
      <c r="D117" s="151" t="s">
        <v>145</v>
      </c>
      <c r="E117" s="151" t="s">
        <v>145</v>
      </c>
      <c r="F117" s="151" t="s">
        <v>145</v>
      </c>
      <c r="G117" s="151" t="s">
        <v>145</v>
      </c>
      <c r="H117" s="231" t="s">
        <v>608</v>
      </c>
      <c r="I117" s="151" t="s">
        <v>145</v>
      </c>
      <c r="J117" s="151" t="s">
        <v>145</v>
      </c>
      <c r="K117" s="151" t="s">
        <v>145</v>
      </c>
      <c r="L117" s="151" t="s">
        <v>145</v>
      </c>
      <c r="M117" s="151" t="s">
        <v>145</v>
      </c>
      <c r="N117" s="151" t="s">
        <v>145</v>
      </c>
      <c r="O117" s="176"/>
      <c r="P117" s="231" t="s">
        <v>604</v>
      </c>
      <c r="Q117" s="176"/>
      <c r="R117" s="21"/>
      <c r="S117" s="131" t="s">
        <v>220</v>
      </c>
      <c r="T117" s="21"/>
      <c r="U117" s="21"/>
      <c r="V117" s="21"/>
      <c r="W117" s="21"/>
      <c r="X117" s="21"/>
      <c r="Y117" s="21"/>
    </row>
    <row r="118" spans="1:25">
      <c r="A118" s="131" t="s">
        <v>226</v>
      </c>
      <c r="B118" s="231"/>
      <c r="C118" s="151" t="s">
        <v>145</v>
      </c>
      <c r="D118" s="151" t="s">
        <v>145</v>
      </c>
      <c r="E118" s="151" t="s">
        <v>145</v>
      </c>
      <c r="F118" s="151" t="s">
        <v>145</v>
      </c>
      <c r="G118" s="151" t="s">
        <v>145</v>
      </c>
      <c r="H118" s="151" t="s">
        <v>145</v>
      </c>
      <c r="I118" s="151" t="s">
        <v>145</v>
      </c>
      <c r="J118" s="151" t="s">
        <v>145</v>
      </c>
      <c r="K118" s="151" t="s">
        <v>145</v>
      </c>
      <c r="L118" s="151" t="s">
        <v>145</v>
      </c>
      <c r="M118" s="151" t="s">
        <v>145</v>
      </c>
      <c r="N118" s="151" t="s">
        <v>145</v>
      </c>
      <c r="O118" s="176"/>
      <c r="P118" s="231" t="s">
        <v>604</v>
      </c>
      <c r="Q118" s="176"/>
      <c r="R118" s="21"/>
      <c r="S118" s="131" t="s">
        <v>226</v>
      </c>
      <c r="T118" s="21"/>
      <c r="U118" s="21"/>
      <c r="V118" s="21"/>
      <c r="W118" s="21"/>
      <c r="X118" s="21"/>
      <c r="Y118" s="21"/>
    </row>
    <row r="119" spans="1:25">
      <c r="A119" s="131" t="s">
        <v>160</v>
      </c>
      <c r="B119" s="231" t="s">
        <v>586</v>
      </c>
      <c r="C119" s="151" t="s">
        <v>145</v>
      </c>
      <c r="D119" s="151" t="s">
        <v>145</v>
      </c>
      <c r="E119" s="151" t="s">
        <v>145</v>
      </c>
      <c r="F119" s="151" t="s">
        <v>145</v>
      </c>
      <c r="G119" s="151" t="s">
        <v>145</v>
      </c>
      <c r="H119" s="151" t="s">
        <v>145</v>
      </c>
      <c r="I119" s="151" t="s">
        <v>145</v>
      </c>
      <c r="J119" s="151" t="s">
        <v>145</v>
      </c>
      <c r="K119" s="151" t="s">
        <v>145</v>
      </c>
      <c r="L119" s="151" t="s">
        <v>145</v>
      </c>
      <c r="M119" s="151" t="s">
        <v>145</v>
      </c>
      <c r="N119" s="151" t="s">
        <v>145</v>
      </c>
      <c r="O119" s="176"/>
      <c r="P119" s="231" t="s">
        <v>590</v>
      </c>
      <c r="Q119" s="176"/>
      <c r="R119" s="21"/>
      <c r="S119" s="131" t="s">
        <v>160</v>
      </c>
      <c r="T119" s="21"/>
      <c r="U119" s="21"/>
      <c r="V119" s="21"/>
      <c r="W119" s="21"/>
      <c r="X119" s="21"/>
      <c r="Y119" s="21"/>
    </row>
    <row r="120" spans="1:25">
      <c r="A120" s="131" t="s">
        <v>191</v>
      </c>
      <c r="B120" s="231" t="s">
        <v>145</v>
      </c>
      <c r="C120" s="151" t="s">
        <v>145</v>
      </c>
      <c r="D120" s="151" t="s">
        <v>145</v>
      </c>
      <c r="E120" s="151" t="s">
        <v>145</v>
      </c>
      <c r="F120" s="151" t="s">
        <v>145</v>
      </c>
      <c r="G120" s="151" t="s">
        <v>145</v>
      </c>
      <c r="H120" s="151" t="s">
        <v>145</v>
      </c>
      <c r="I120" s="151" t="s">
        <v>145</v>
      </c>
      <c r="J120" s="151" t="s">
        <v>145</v>
      </c>
      <c r="K120" s="151" t="s">
        <v>145</v>
      </c>
      <c r="L120" s="151" t="s">
        <v>145</v>
      </c>
      <c r="M120" s="151" t="s">
        <v>145</v>
      </c>
      <c r="N120" s="151" t="s">
        <v>145</v>
      </c>
      <c r="O120" s="176"/>
      <c r="P120" s="231" t="s">
        <v>603</v>
      </c>
      <c r="Q120" s="176"/>
      <c r="R120" s="21"/>
      <c r="S120" s="131" t="s">
        <v>191</v>
      </c>
      <c r="T120" s="21"/>
      <c r="U120" s="21"/>
      <c r="V120" s="21"/>
      <c r="W120" s="21"/>
      <c r="X120" s="21"/>
      <c r="Y120" s="21"/>
    </row>
    <row r="121" spans="1:25">
      <c r="A121" s="131" t="s">
        <v>237</v>
      </c>
      <c r="B121" s="231" t="s">
        <v>145</v>
      </c>
      <c r="C121" s="151" t="s">
        <v>145</v>
      </c>
      <c r="D121" s="151" t="s">
        <v>145</v>
      </c>
      <c r="E121" s="151" t="s">
        <v>145</v>
      </c>
      <c r="F121" s="151" t="s">
        <v>145</v>
      </c>
      <c r="G121" s="151" t="s">
        <v>145</v>
      </c>
      <c r="H121" s="151" t="s">
        <v>145</v>
      </c>
      <c r="I121" s="151" t="s">
        <v>145</v>
      </c>
      <c r="J121" s="151" t="s">
        <v>145</v>
      </c>
      <c r="K121" s="151" t="s">
        <v>145</v>
      </c>
      <c r="L121" s="231" t="s">
        <v>612</v>
      </c>
      <c r="M121" s="151" t="s">
        <v>145</v>
      </c>
      <c r="N121" s="151" t="s">
        <v>145</v>
      </c>
      <c r="O121" s="176"/>
      <c r="P121" s="231" t="s">
        <v>598</v>
      </c>
      <c r="Q121" s="176"/>
      <c r="R121" s="21"/>
      <c r="S121" s="131" t="s">
        <v>237</v>
      </c>
      <c r="T121" s="21"/>
      <c r="U121" s="21"/>
      <c r="V121" s="21"/>
      <c r="W121" s="21"/>
      <c r="X121" s="21"/>
      <c r="Y121" s="21"/>
    </row>
    <row r="122" spans="1:25">
      <c r="A122" s="131"/>
      <c r="B122" s="138"/>
      <c r="C122" s="138"/>
      <c r="D122" s="138"/>
      <c r="E122" s="138"/>
      <c r="F122" s="138"/>
      <c r="G122" s="138"/>
      <c r="H122" s="138"/>
      <c r="I122" s="138"/>
      <c r="J122" s="138"/>
      <c r="K122" s="138"/>
      <c r="L122" s="138"/>
      <c r="M122" s="138"/>
      <c r="N122" s="138"/>
      <c r="O122" s="21"/>
      <c r="P122" s="138"/>
      <c r="Q122" s="21"/>
      <c r="R122" s="21"/>
      <c r="S122" s="131"/>
      <c r="T122" s="21"/>
      <c r="U122" s="21"/>
      <c r="V122" s="21"/>
      <c r="W122" s="21"/>
      <c r="X122" s="21"/>
      <c r="Y122" s="21"/>
    </row>
    <row r="123" spans="1:25">
      <c r="A123" s="136" t="s">
        <v>613</v>
      </c>
      <c r="B123" s="142" t="str">
        <f>$T$5</f>
        <v>Ealing S&amp;M</v>
      </c>
      <c r="C123" s="142"/>
      <c r="D123" s="142" t="str">
        <f>$T$6</f>
        <v>Enfield &amp; H</v>
      </c>
      <c r="E123" s="142"/>
      <c r="F123" s="142" t="str">
        <f>$T$7</f>
        <v>Highgate</v>
      </c>
      <c r="G123" s="142"/>
      <c r="H123" s="142" t="str">
        <f>$T$8</f>
        <v>Heathside</v>
      </c>
      <c r="I123" s="142"/>
      <c r="J123" s="142" t="str">
        <f>$T$9</f>
        <v>TVH</v>
      </c>
      <c r="K123" s="142"/>
      <c r="L123" s="142" t="str">
        <f>$T$10</f>
        <v>Trent Park</v>
      </c>
      <c r="M123" s="142"/>
      <c r="N123" s="142" t="str">
        <f>$T$11</f>
        <v>Barnet</v>
      </c>
      <c r="O123" s="23"/>
      <c r="P123" s="142" t="str">
        <f>$T$12</f>
        <v>Shaftesbury</v>
      </c>
      <c r="Q123" s="23"/>
      <c r="R123" s="21" t="s">
        <v>614</v>
      </c>
      <c r="S123" s="136" t="s">
        <v>613</v>
      </c>
      <c r="T123" s="21"/>
      <c r="U123" s="21"/>
      <c r="V123" s="21"/>
      <c r="W123" s="21"/>
      <c r="X123" s="21"/>
      <c r="Y123" s="21"/>
    </row>
    <row r="124" spans="1:25">
      <c r="A124" s="131" t="s">
        <v>123</v>
      </c>
      <c r="B124" s="154" t="s">
        <v>145</v>
      </c>
      <c r="C124" s="154" t="s">
        <v>145</v>
      </c>
      <c r="D124" s="229" t="s">
        <v>145</v>
      </c>
      <c r="E124" s="154" t="s">
        <v>145</v>
      </c>
      <c r="F124" s="229" t="s">
        <v>615</v>
      </c>
      <c r="G124" s="154" t="s">
        <v>145</v>
      </c>
      <c r="H124" s="229" t="s">
        <v>616</v>
      </c>
      <c r="I124" s="154" t="s">
        <v>145</v>
      </c>
      <c r="J124" s="229" t="s">
        <v>617</v>
      </c>
      <c r="K124" s="154" t="s">
        <v>145</v>
      </c>
      <c r="L124" s="154" t="s">
        <v>145</v>
      </c>
      <c r="M124" s="154" t="s">
        <v>145</v>
      </c>
      <c r="N124" s="229" t="s">
        <v>618</v>
      </c>
      <c r="O124" s="177"/>
      <c r="P124" s="229" t="s">
        <v>619</v>
      </c>
      <c r="Q124" s="177"/>
      <c r="R124" s="21"/>
      <c r="S124" s="131" t="s">
        <v>123</v>
      </c>
      <c r="T124" s="21"/>
      <c r="U124" s="21"/>
      <c r="V124" s="21"/>
      <c r="W124" s="21"/>
      <c r="X124" s="21"/>
      <c r="Y124" s="21"/>
    </row>
    <row r="125" spans="1:25" hidden="1">
      <c r="A125" s="131" t="s">
        <v>206</v>
      </c>
      <c r="B125" s="154" t="s">
        <v>145</v>
      </c>
      <c r="C125" s="154" t="s">
        <v>145</v>
      </c>
      <c r="D125" s="229" t="s">
        <v>145</v>
      </c>
      <c r="E125" s="154" t="s">
        <v>145</v>
      </c>
      <c r="F125" s="229" t="s">
        <v>620</v>
      </c>
      <c r="G125" s="154" t="s">
        <v>145</v>
      </c>
      <c r="H125" s="154"/>
      <c r="I125" s="154" t="s">
        <v>145</v>
      </c>
      <c r="J125" s="229" t="s">
        <v>484</v>
      </c>
      <c r="K125" s="154" t="s">
        <v>145</v>
      </c>
      <c r="L125" s="154" t="s">
        <v>145</v>
      </c>
      <c r="M125" s="154" t="s">
        <v>145</v>
      </c>
      <c r="N125" s="229"/>
      <c r="O125" s="177"/>
      <c r="P125" s="229"/>
      <c r="Q125" s="177"/>
      <c r="R125" s="21"/>
      <c r="S125" s="131" t="s">
        <v>206</v>
      </c>
      <c r="T125" s="21"/>
      <c r="U125" s="21"/>
      <c r="V125" s="21"/>
      <c r="W125" s="21"/>
      <c r="X125" s="21"/>
      <c r="Y125" s="21"/>
    </row>
    <row r="126" spans="1:25">
      <c r="A126" s="131" t="s">
        <v>143</v>
      </c>
      <c r="B126" s="154" t="s">
        <v>145</v>
      </c>
      <c r="C126" s="154" t="s">
        <v>145</v>
      </c>
      <c r="D126" s="229" t="s">
        <v>621</v>
      </c>
      <c r="E126" s="154" t="s">
        <v>145</v>
      </c>
      <c r="F126" s="229" t="s">
        <v>622</v>
      </c>
      <c r="G126" s="154" t="s">
        <v>145</v>
      </c>
      <c r="H126" s="154"/>
      <c r="I126" s="154" t="s">
        <v>145</v>
      </c>
      <c r="J126" s="229" t="s">
        <v>617</v>
      </c>
      <c r="K126" s="154" t="s">
        <v>145</v>
      </c>
      <c r="L126" s="154" t="s">
        <v>145</v>
      </c>
      <c r="M126" s="154" t="s">
        <v>145</v>
      </c>
      <c r="N126" s="229" t="s">
        <v>623</v>
      </c>
      <c r="O126" s="177"/>
      <c r="P126" s="229" t="s">
        <v>624</v>
      </c>
      <c r="Q126" s="177"/>
      <c r="R126" s="21"/>
      <c r="S126" s="131" t="s">
        <v>143</v>
      </c>
      <c r="T126" s="21"/>
      <c r="U126" s="21"/>
      <c r="V126" s="21"/>
      <c r="W126" s="21"/>
      <c r="X126" s="21"/>
      <c r="Y126" s="21"/>
    </row>
    <row r="127" spans="1:25" s="46" customFormat="1">
      <c r="A127" s="233" t="s">
        <v>298</v>
      </c>
      <c r="B127" s="234" t="s">
        <v>145</v>
      </c>
      <c r="C127" s="234" t="s">
        <v>145</v>
      </c>
      <c r="D127" s="236"/>
      <c r="E127" s="234" t="s">
        <v>145</v>
      </c>
      <c r="F127" s="236" t="s">
        <v>484</v>
      </c>
      <c r="G127" s="234" t="s">
        <v>145</v>
      </c>
      <c r="H127" s="234"/>
      <c r="I127" s="234" t="s">
        <v>145</v>
      </c>
      <c r="J127" s="234" t="s">
        <v>484</v>
      </c>
      <c r="K127" s="234" t="s">
        <v>145</v>
      </c>
      <c r="L127" s="234" t="s">
        <v>145</v>
      </c>
      <c r="M127" s="234" t="s">
        <v>145</v>
      </c>
      <c r="N127" s="234"/>
      <c r="O127" s="235"/>
      <c r="P127" s="236"/>
      <c r="Q127" s="235"/>
      <c r="R127" s="46"/>
      <c r="S127" s="233" t="s">
        <v>298</v>
      </c>
      <c r="T127" s="46"/>
      <c r="U127" s="46"/>
      <c r="V127" s="46"/>
      <c r="W127" s="46"/>
      <c r="X127" s="46"/>
      <c r="Y127" s="46"/>
    </row>
    <row r="128" spans="1:25">
      <c r="A128" s="131" t="s">
        <v>183</v>
      </c>
      <c r="B128" s="154" t="s">
        <v>145</v>
      </c>
      <c r="C128" s="154" t="s">
        <v>145</v>
      </c>
      <c r="D128" s="229" t="s">
        <v>625</v>
      </c>
      <c r="E128" s="154" t="s">
        <v>145</v>
      </c>
      <c r="F128" s="229" t="s">
        <v>626</v>
      </c>
      <c r="G128" s="154" t="s">
        <v>145</v>
      </c>
      <c r="H128" s="154"/>
      <c r="I128" s="154" t="s">
        <v>145</v>
      </c>
      <c r="J128" s="229" t="s">
        <v>627</v>
      </c>
      <c r="K128" s="154" t="s">
        <v>145</v>
      </c>
      <c r="L128" s="154" t="s">
        <v>145</v>
      </c>
      <c r="M128" s="154" t="s">
        <v>145</v>
      </c>
      <c r="N128" s="229" t="s">
        <v>623</v>
      </c>
      <c r="O128" s="177"/>
      <c r="P128" s="229"/>
      <c r="Q128" s="177"/>
      <c r="R128" s="21"/>
      <c r="S128" s="131" t="s">
        <v>183</v>
      </c>
      <c r="T128" s="21"/>
      <c r="U128" s="21"/>
      <c r="V128" s="21"/>
      <c r="W128" s="21"/>
      <c r="X128" s="21"/>
      <c r="Y128" s="21"/>
    </row>
    <row r="129" spans="1:25">
      <c r="A129" s="131" t="s">
        <v>226</v>
      </c>
      <c r="B129" s="154" t="s">
        <v>145</v>
      </c>
      <c r="C129" s="154" t="s">
        <v>145</v>
      </c>
      <c r="D129" s="229" t="s">
        <v>145</v>
      </c>
      <c r="E129" s="154" t="s">
        <v>145</v>
      </c>
      <c r="F129" s="229" t="s">
        <v>484</v>
      </c>
      <c r="G129" s="154" t="s">
        <v>145</v>
      </c>
      <c r="H129" s="154"/>
      <c r="I129" s="154" t="s">
        <v>145</v>
      </c>
      <c r="J129" s="229" t="s">
        <v>484</v>
      </c>
      <c r="K129" s="154" t="s">
        <v>145</v>
      </c>
      <c r="L129" s="154" t="s">
        <v>145</v>
      </c>
      <c r="M129" s="154" t="s">
        <v>145</v>
      </c>
      <c r="N129" s="229"/>
      <c r="O129" s="177"/>
      <c r="P129" s="229"/>
      <c r="Q129" s="177"/>
      <c r="R129" s="21"/>
      <c r="S129" s="131" t="s">
        <v>226</v>
      </c>
      <c r="T129" s="21"/>
      <c r="U129" s="21"/>
      <c r="V129" s="21"/>
      <c r="W129" s="21"/>
      <c r="X129" s="21"/>
      <c r="Y129" s="21"/>
    </row>
    <row r="130" spans="1:25">
      <c r="A130" s="131" t="s">
        <v>160</v>
      </c>
      <c r="B130" s="154" t="s">
        <v>145</v>
      </c>
      <c r="C130" s="154" t="s">
        <v>145</v>
      </c>
      <c r="D130" s="229" t="s">
        <v>145</v>
      </c>
      <c r="E130" s="154" t="s">
        <v>145</v>
      </c>
      <c r="F130" s="229" t="s">
        <v>626</v>
      </c>
      <c r="G130" s="154" t="s">
        <v>145</v>
      </c>
      <c r="H130" s="229" t="s">
        <v>628</v>
      </c>
      <c r="I130" s="154" t="s">
        <v>145</v>
      </c>
      <c r="J130" s="229" t="s">
        <v>627</v>
      </c>
      <c r="K130" s="154" t="s">
        <v>145</v>
      </c>
      <c r="L130" s="154" t="s">
        <v>145</v>
      </c>
      <c r="M130" s="154" t="s">
        <v>145</v>
      </c>
      <c r="N130" s="229" t="s">
        <v>623</v>
      </c>
      <c r="O130" s="177"/>
      <c r="P130" s="229" t="s">
        <v>629</v>
      </c>
      <c r="Q130" s="177"/>
      <c r="R130" s="21"/>
      <c r="S130" s="131" t="s">
        <v>160</v>
      </c>
      <c r="T130" s="21"/>
      <c r="U130" s="21"/>
      <c r="V130" s="21"/>
      <c r="W130" s="21"/>
      <c r="X130" s="21"/>
      <c r="Y130" s="21"/>
    </row>
    <row r="131" spans="1:25">
      <c r="A131" s="131" t="s">
        <v>191</v>
      </c>
      <c r="B131" s="154" t="s">
        <v>145</v>
      </c>
      <c r="C131" s="154" t="s">
        <v>145</v>
      </c>
      <c r="D131" s="229" t="s">
        <v>145</v>
      </c>
      <c r="E131" s="154" t="s">
        <v>145</v>
      </c>
      <c r="F131" s="229" t="s">
        <v>620</v>
      </c>
      <c r="G131" s="154" t="s">
        <v>145</v>
      </c>
      <c r="H131" s="229" t="s">
        <v>630</v>
      </c>
      <c r="I131" s="154" t="s">
        <v>145</v>
      </c>
      <c r="J131" s="154" t="s">
        <v>145</v>
      </c>
      <c r="K131" s="154" t="s">
        <v>145</v>
      </c>
      <c r="L131" s="154" t="s">
        <v>145</v>
      </c>
      <c r="M131" s="154" t="s">
        <v>145</v>
      </c>
      <c r="N131" s="154" t="s">
        <v>145</v>
      </c>
      <c r="O131" s="177"/>
      <c r="P131" s="229" t="s">
        <v>629</v>
      </c>
      <c r="Q131" s="177"/>
      <c r="R131" s="21"/>
      <c r="S131" s="131" t="s">
        <v>191</v>
      </c>
      <c r="T131" s="21"/>
      <c r="U131" s="21"/>
      <c r="V131" s="21"/>
      <c r="W131" s="21"/>
      <c r="X131" s="21"/>
      <c r="Y131" s="21"/>
    </row>
    <row r="132" spans="1:25">
      <c r="A132" s="131" t="s">
        <v>197</v>
      </c>
      <c r="B132" s="154" t="s">
        <v>145</v>
      </c>
      <c r="C132" s="154" t="s">
        <v>145</v>
      </c>
      <c r="D132" s="229" t="s">
        <v>145</v>
      </c>
      <c r="E132" s="154" t="s">
        <v>145</v>
      </c>
      <c r="F132" s="229" t="s">
        <v>631</v>
      </c>
      <c r="G132" s="154" t="s">
        <v>145</v>
      </c>
      <c r="H132" s="229" t="s">
        <v>630</v>
      </c>
      <c r="I132" s="154" t="s">
        <v>145</v>
      </c>
      <c r="J132" s="229" t="s">
        <v>632</v>
      </c>
      <c r="K132" s="154" t="s">
        <v>145</v>
      </c>
      <c r="L132" s="154" t="s">
        <v>145</v>
      </c>
      <c r="M132" s="154" t="s">
        <v>145</v>
      </c>
      <c r="N132" s="154" t="s">
        <v>145</v>
      </c>
      <c r="O132" s="177"/>
      <c r="P132" s="229" t="s">
        <v>633</v>
      </c>
      <c r="Q132" s="177"/>
      <c r="R132" s="21"/>
      <c r="S132" s="131" t="s">
        <v>197</v>
      </c>
      <c r="T132" s="21"/>
      <c r="U132" s="21"/>
      <c r="V132" s="21"/>
      <c r="W132" s="21"/>
      <c r="X132" s="21"/>
      <c r="Y132" s="21"/>
    </row>
    <row r="133" spans="1:25">
      <c r="A133" s="131" t="s">
        <v>169</v>
      </c>
      <c r="B133" s="155" t="str">
        <f>$T$5</f>
        <v>Ealing S&amp;M</v>
      </c>
      <c r="C133" s="156"/>
      <c r="D133" s="155" t="str">
        <f>$T$6</f>
        <v>Enfield &amp; H</v>
      </c>
      <c r="E133" s="156"/>
      <c r="F133" s="239" t="str">
        <f>$T$7</f>
        <v>Highgate</v>
      </c>
      <c r="G133" s="156"/>
      <c r="H133" s="155" t="str">
        <f>$T$8</f>
        <v>Heathside</v>
      </c>
      <c r="I133" s="156"/>
      <c r="J133" s="155" t="str">
        <f>$T$9</f>
        <v>TVH</v>
      </c>
      <c r="K133" s="156"/>
      <c r="L133" s="155" t="str">
        <f>$T$10</f>
        <v>Trent Park</v>
      </c>
      <c r="M133" s="156"/>
      <c r="N133" s="155" t="str">
        <f>$T$11</f>
        <v>Barnet</v>
      </c>
      <c r="O133" s="177"/>
      <c r="P133" s="178" t="str">
        <f>$T$12</f>
        <v>Shaftesbury</v>
      </c>
      <c r="Q133" s="177"/>
      <c r="R133" s="21"/>
      <c r="S133" s="131" t="s">
        <v>169</v>
      </c>
      <c r="T133" s="21"/>
      <c r="U133" s="21"/>
      <c r="V133" s="21"/>
      <c r="W133" s="21"/>
      <c r="X133" s="21"/>
      <c r="Y133" s="21"/>
    </row>
    <row r="134" spans="1:25">
      <c r="A134" s="131"/>
      <c r="B134" s="142" t="s">
        <v>490</v>
      </c>
      <c r="C134" s="138"/>
      <c r="D134" s="142" t="s">
        <v>490</v>
      </c>
      <c r="E134" s="138"/>
      <c r="F134" s="142" t="s">
        <v>490</v>
      </c>
      <c r="G134" s="138"/>
      <c r="H134" s="142" t="s">
        <v>490</v>
      </c>
      <c r="I134" s="138"/>
      <c r="J134" s="142" t="s">
        <v>490</v>
      </c>
      <c r="K134" s="138"/>
      <c r="L134" s="142" t="s">
        <v>490</v>
      </c>
      <c r="M134" s="138"/>
      <c r="N134" s="142" t="s">
        <v>490</v>
      </c>
      <c r="O134" s="25"/>
      <c r="P134" s="22" t="s">
        <v>490</v>
      </c>
      <c r="Q134" s="25"/>
      <c r="R134" s="21" t="s">
        <v>634</v>
      </c>
      <c r="S134" s="131"/>
      <c r="T134" s="21"/>
      <c r="U134" s="21"/>
      <c r="V134" s="21"/>
      <c r="W134" s="21"/>
      <c r="X134" s="21"/>
      <c r="Y134" s="21"/>
    </row>
    <row r="135" spans="1:25">
      <c r="A135" s="131" t="s">
        <v>123</v>
      </c>
      <c r="B135" s="154" t="s">
        <v>145</v>
      </c>
      <c r="C135" s="154" t="s">
        <v>145</v>
      </c>
      <c r="D135" s="154" t="s">
        <v>145</v>
      </c>
      <c r="E135" s="154" t="s">
        <v>145</v>
      </c>
      <c r="F135" s="229" t="s">
        <v>635</v>
      </c>
      <c r="G135" s="154" t="s">
        <v>145</v>
      </c>
      <c r="H135" s="229" t="s">
        <v>628</v>
      </c>
      <c r="I135" s="154" t="s">
        <v>145</v>
      </c>
      <c r="J135" s="229" t="s">
        <v>636</v>
      </c>
      <c r="K135" s="154" t="s">
        <v>145</v>
      </c>
      <c r="L135" s="154" t="s">
        <v>145</v>
      </c>
      <c r="M135" s="154" t="s">
        <v>145</v>
      </c>
      <c r="N135" s="154"/>
      <c r="O135" s="177"/>
      <c r="P135" s="154" t="s">
        <v>145</v>
      </c>
      <c r="Q135" s="177"/>
      <c r="R135" s="21"/>
      <c r="S135" s="131" t="s">
        <v>123</v>
      </c>
      <c r="T135" s="21"/>
      <c r="U135" s="21"/>
      <c r="V135" s="21"/>
      <c r="W135" s="21"/>
      <c r="X135" s="21"/>
      <c r="Y135" s="21"/>
    </row>
    <row r="136" spans="1:25" hidden="1">
      <c r="A136" s="131" t="s">
        <v>206</v>
      </c>
      <c r="B136" s="154" t="s">
        <v>145</v>
      </c>
      <c r="C136" s="154" t="s">
        <v>145</v>
      </c>
      <c r="D136" s="154" t="s">
        <v>145</v>
      </c>
      <c r="E136" s="154" t="s">
        <v>145</v>
      </c>
      <c r="F136" s="229" t="s">
        <v>637</v>
      </c>
      <c r="G136" s="154" t="s">
        <v>145</v>
      </c>
      <c r="H136" s="229"/>
      <c r="I136" s="154" t="s">
        <v>145</v>
      </c>
      <c r="J136" s="229" t="s">
        <v>484</v>
      </c>
      <c r="K136" s="154" t="s">
        <v>145</v>
      </c>
      <c r="L136" s="154" t="s">
        <v>145</v>
      </c>
      <c r="M136" s="154" t="s">
        <v>145</v>
      </c>
      <c r="N136" s="154"/>
      <c r="O136" s="177"/>
      <c r="P136" s="154" t="s">
        <v>145</v>
      </c>
      <c r="Q136" s="177"/>
      <c r="R136" s="21"/>
      <c r="S136" s="131" t="s">
        <v>206</v>
      </c>
      <c r="T136" s="21"/>
      <c r="U136" s="21"/>
      <c r="V136" s="21"/>
      <c r="W136" s="21"/>
      <c r="X136" s="21"/>
      <c r="Y136" s="21"/>
    </row>
    <row r="137" spans="1:25">
      <c r="A137" s="131" t="s">
        <v>143</v>
      </c>
      <c r="B137" s="154" t="s">
        <v>145</v>
      </c>
      <c r="C137" s="154" t="s">
        <v>145</v>
      </c>
      <c r="D137" s="154" t="s">
        <v>145</v>
      </c>
      <c r="E137" s="154" t="s">
        <v>145</v>
      </c>
      <c r="F137" s="229" t="s">
        <v>631</v>
      </c>
      <c r="G137" s="154" t="s">
        <v>145</v>
      </c>
      <c r="H137" s="229"/>
      <c r="I137" s="154" t="s">
        <v>145</v>
      </c>
      <c r="J137" s="229" t="s">
        <v>632</v>
      </c>
      <c r="K137" s="154" t="s">
        <v>145</v>
      </c>
      <c r="L137" s="154" t="s">
        <v>145</v>
      </c>
      <c r="M137" s="154" t="s">
        <v>145</v>
      </c>
      <c r="N137" s="154"/>
      <c r="O137" s="177"/>
      <c r="P137" s="154" t="s">
        <v>145</v>
      </c>
      <c r="Q137" s="177"/>
      <c r="R137" s="21"/>
      <c r="S137" s="131" t="s">
        <v>143</v>
      </c>
      <c r="T137" s="21"/>
      <c r="U137" s="21"/>
      <c r="V137" s="21"/>
      <c r="W137" s="21"/>
      <c r="X137" s="21"/>
      <c r="Y137" s="21"/>
    </row>
    <row r="138" spans="1:25" hidden="1">
      <c r="A138" s="131" t="s">
        <v>298</v>
      </c>
      <c r="B138" s="154" t="s">
        <v>145</v>
      </c>
      <c r="C138" s="154" t="s">
        <v>145</v>
      </c>
      <c r="D138" s="154" t="s">
        <v>145</v>
      </c>
      <c r="E138" s="154" t="s">
        <v>145</v>
      </c>
      <c r="F138" s="229" t="s">
        <v>484</v>
      </c>
      <c r="G138" s="154" t="s">
        <v>145</v>
      </c>
      <c r="H138" s="229"/>
      <c r="I138" s="154" t="s">
        <v>145</v>
      </c>
      <c r="J138" s="229" t="s">
        <v>484</v>
      </c>
      <c r="K138" s="154" t="s">
        <v>145</v>
      </c>
      <c r="L138" s="154" t="s">
        <v>145</v>
      </c>
      <c r="M138" s="154" t="s">
        <v>145</v>
      </c>
      <c r="N138" s="154"/>
      <c r="O138" s="177"/>
      <c r="P138" s="154" t="s">
        <v>145</v>
      </c>
      <c r="Q138" s="177"/>
      <c r="R138" s="21"/>
      <c r="S138" s="131" t="s">
        <v>298</v>
      </c>
      <c r="T138" s="21"/>
      <c r="U138" s="21"/>
      <c r="V138" s="21"/>
      <c r="W138" s="21"/>
      <c r="X138" s="21"/>
      <c r="Y138" s="21"/>
    </row>
    <row r="139" spans="1:25">
      <c r="A139" s="131" t="s">
        <v>183</v>
      </c>
      <c r="B139" s="154" t="s">
        <v>145</v>
      </c>
      <c r="C139" s="154" t="s">
        <v>145</v>
      </c>
      <c r="D139" s="154" t="s">
        <v>145</v>
      </c>
      <c r="E139" s="154" t="s">
        <v>145</v>
      </c>
      <c r="F139" s="229" t="s">
        <v>484</v>
      </c>
      <c r="G139" s="154" t="s">
        <v>145</v>
      </c>
      <c r="H139" s="229"/>
      <c r="I139" s="154" t="s">
        <v>145</v>
      </c>
      <c r="J139" s="229" t="s">
        <v>484</v>
      </c>
      <c r="K139" s="154" t="s">
        <v>145</v>
      </c>
      <c r="L139" s="154" t="s">
        <v>145</v>
      </c>
      <c r="M139" s="154" t="s">
        <v>145</v>
      </c>
      <c r="N139" s="154"/>
      <c r="O139" s="177"/>
      <c r="P139" s="154" t="s">
        <v>145</v>
      </c>
      <c r="Q139" s="177"/>
      <c r="R139" s="21"/>
      <c r="S139" s="131" t="s">
        <v>183</v>
      </c>
      <c r="T139" s="21"/>
      <c r="U139" s="21"/>
      <c r="V139" s="21"/>
      <c r="W139" s="21"/>
      <c r="X139" s="21"/>
      <c r="Y139" s="21"/>
    </row>
    <row r="140" spans="1:25">
      <c r="A140" s="131" t="s">
        <v>226</v>
      </c>
      <c r="B140" s="154" t="s">
        <v>145</v>
      </c>
      <c r="C140" s="154" t="s">
        <v>145</v>
      </c>
      <c r="D140" s="154" t="s">
        <v>145</v>
      </c>
      <c r="E140" s="154" t="s">
        <v>145</v>
      </c>
      <c r="F140" s="229" t="s">
        <v>484</v>
      </c>
      <c r="G140" s="154" t="s">
        <v>145</v>
      </c>
      <c r="H140" s="229"/>
      <c r="I140" s="154" t="s">
        <v>145</v>
      </c>
      <c r="J140" s="229" t="s">
        <v>484</v>
      </c>
      <c r="K140" s="154" t="s">
        <v>145</v>
      </c>
      <c r="L140" s="154" t="s">
        <v>145</v>
      </c>
      <c r="M140" s="154" t="s">
        <v>145</v>
      </c>
      <c r="N140" s="154"/>
      <c r="O140" s="177"/>
      <c r="P140" s="154" t="s">
        <v>145</v>
      </c>
      <c r="Q140" s="177"/>
      <c r="R140" s="21"/>
      <c r="S140" s="131" t="s">
        <v>226</v>
      </c>
      <c r="T140" s="21"/>
      <c r="U140" s="21"/>
      <c r="V140" s="21"/>
      <c r="W140" s="21"/>
      <c r="X140" s="21"/>
      <c r="Y140" s="21"/>
    </row>
    <row r="141" spans="1:25">
      <c r="A141" s="131" t="s">
        <v>160</v>
      </c>
      <c r="B141" s="154" t="s">
        <v>145</v>
      </c>
      <c r="C141" s="154" t="s">
        <v>145</v>
      </c>
      <c r="D141" s="154" t="s">
        <v>145</v>
      </c>
      <c r="E141" s="154" t="s">
        <v>145</v>
      </c>
      <c r="F141" s="229" t="s">
        <v>631</v>
      </c>
      <c r="G141" s="154" t="s">
        <v>145</v>
      </c>
      <c r="H141" s="229"/>
      <c r="I141" s="154" t="s">
        <v>145</v>
      </c>
      <c r="J141" s="229" t="s">
        <v>632</v>
      </c>
      <c r="K141" s="154" t="s">
        <v>145</v>
      </c>
      <c r="L141" s="154" t="s">
        <v>145</v>
      </c>
      <c r="M141" s="154" t="s">
        <v>145</v>
      </c>
      <c r="N141" s="229" t="s">
        <v>618</v>
      </c>
      <c r="O141" s="177"/>
      <c r="P141" s="154" t="s">
        <v>145</v>
      </c>
      <c r="Q141" s="177"/>
      <c r="R141" s="21"/>
      <c r="S141" s="131" t="s">
        <v>160</v>
      </c>
      <c r="T141" s="21"/>
      <c r="U141" s="21"/>
      <c r="V141" s="21"/>
      <c r="W141" s="21"/>
      <c r="X141" s="21"/>
      <c r="Y141" s="21"/>
    </row>
    <row r="142" spans="1:25">
      <c r="A142" s="131" t="s">
        <v>191</v>
      </c>
      <c r="B142" s="154" t="s">
        <v>145</v>
      </c>
      <c r="C142" s="154" t="s">
        <v>145</v>
      </c>
      <c r="D142" s="154" t="s">
        <v>145</v>
      </c>
      <c r="E142" s="154" t="s">
        <v>145</v>
      </c>
      <c r="F142" s="229" t="s">
        <v>638</v>
      </c>
      <c r="G142" s="154" t="s">
        <v>145</v>
      </c>
      <c r="H142" s="229" t="s">
        <v>616</v>
      </c>
      <c r="I142" s="154" t="s">
        <v>145</v>
      </c>
      <c r="J142" s="154" t="s">
        <v>145</v>
      </c>
      <c r="K142" s="154" t="s">
        <v>145</v>
      </c>
      <c r="L142" s="154" t="s">
        <v>145</v>
      </c>
      <c r="M142" s="154" t="s">
        <v>145</v>
      </c>
      <c r="N142" s="154"/>
      <c r="O142" s="177"/>
      <c r="P142" s="154" t="s">
        <v>145</v>
      </c>
      <c r="Q142" s="177"/>
      <c r="R142" s="21"/>
      <c r="S142" s="131" t="s">
        <v>191</v>
      </c>
      <c r="T142" s="21"/>
      <c r="U142" s="21"/>
      <c r="V142" s="21"/>
      <c r="W142" s="21"/>
      <c r="X142" s="21"/>
      <c r="Y142" s="21"/>
    </row>
    <row r="143" spans="1:25">
      <c r="A143" s="131" t="s">
        <v>197</v>
      </c>
      <c r="B143" s="154" t="s">
        <v>145</v>
      </c>
      <c r="C143" s="154" t="s">
        <v>145</v>
      </c>
      <c r="D143" s="154" t="s">
        <v>145</v>
      </c>
      <c r="E143" s="154" t="s">
        <v>145</v>
      </c>
      <c r="F143" s="229" t="s">
        <v>622</v>
      </c>
      <c r="G143" s="154" t="s">
        <v>145</v>
      </c>
      <c r="H143" s="229" t="s">
        <v>616</v>
      </c>
      <c r="I143" s="154" t="s">
        <v>145</v>
      </c>
      <c r="J143" s="154" t="s">
        <v>145</v>
      </c>
      <c r="K143" s="154" t="s">
        <v>145</v>
      </c>
      <c r="L143" s="154" t="s">
        <v>145</v>
      </c>
      <c r="M143" s="154" t="s">
        <v>145</v>
      </c>
      <c r="N143" s="154"/>
      <c r="O143" s="177"/>
      <c r="P143" s="154" t="s">
        <v>145</v>
      </c>
      <c r="Q143" s="177"/>
      <c r="R143" s="21"/>
      <c r="S143" s="131" t="s">
        <v>197</v>
      </c>
      <c r="T143" s="21"/>
      <c r="U143" s="21"/>
      <c r="V143" s="21"/>
      <c r="W143" s="21"/>
      <c r="X143" s="21"/>
      <c r="Y143" s="21"/>
    </row>
    <row r="144" spans="1:25">
      <c r="A144" s="131"/>
      <c r="B144" s="138"/>
      <c r="C144" s="138"/>
      <c r="D144" s="138"/>
      <c r="E144" s="138"/>
      <c r="F144" s="138"/>
      <c r="G144" s="138"/>
      <c r="H144" s="138"/>
      <c r="I144" s="138"/>
      <c r="J144" s="138"/>
      <c r="K144" s="138"/>
      <c r="L144" s="138"/>
      <c r="M144" s="138"/>
      <c r="N144" s="138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</row>
    <row r="145" spans="1:25">
      <c r="A145" s="179" t="s">
        <v>639</v>
      </c>
      <c r="B145" s="142" t="str">
        <f>$T$5</f>
        <v>Ealing S&amp;M</v>
      </c>
      <c r="C145" s="142"/>
      <c r="D145" s="142" t="str">
        <f>$T$6</f>
        <v>Enfield &amp; H</v>
      </c>
      <c r="E145" s="142"/>
      <c r="F145" s="142" t="str">
        <f>$T$7</f>
        <v>Highgate</v>
      </c>
      <c r="G145" s="142"/>
      <c r="H145" s="142" t="str">
        <f>$T$8</f>
        <v>Heathside</v>
      </c>
      <c r="I145" s="142"/>
      <c r="J145" s="142" t="str">
        <f>$T$9</f>
        <v>TVH</v>
      </c>
      <c r="K145" s="142"/>
      <c r="L145" s="142" t="str">
        <f>$T$10</f>
        <v>Trent Park</v>
      </c>
      <c r="M145" s="142"/>
      <c r="N145" s="142" t="str">
        <f>$T$11</f>
        <v>Barnet</v>
      </c>
      <c r="O145" s="23"/>
      <c r="P145" s="22" t="str">
        <f>$T$12</f>
        <v>Shaftesbury</v>
      </c>
      <c r="Q145" s="23"/>
      <c r="R145" s="21" t="s">
        <v>640</v>
      </c>
      <c r="S145" s="168" t="s">
        <v>639</v>
      </c>
      <c r="T145" s="21"/>
      <c r="U145" s="21"/>
      <c r="V145" s="21"/>
      <c r="W145" s="21"/>
      <c r="X145" s="21"/>
      <c r="Y145" s="21"/>
    </row>
    <row r="146" spans="1:25">
      <c r="A146" s="131" t="s">
        <v>123</v>
      </c>
      <c r="B146" s="228" t="s">
        <v>641</v>
      </c>
      <c r="C146" s="180" t="s">
        <v>145</v>
      </c>
      <c r="D146" s="180" t="s">
        <v>145</v>
      </c>
      <c r="E146" s="180" t="s">
        <v>145</v>
      </c>
      <c r="F146" s="228" t="s">
        <v>642</v>
      </c>
      <c r="G146" s="180" t="s">
        <v>145</v>
      </c>
      <c r="H146" s="228" t="s">
        <v>643</v>
      </c>
      <c r="I146" s="180" t="s">
        <v>145</v>
      </c>
      <c r="J146" s="228" t="s">
        <v>644</v>
      </c>
      <c r="K146" s="180" t="s">
        <v>145</v>
      </c>
      <c r="L146" s="228" t="s">
        <v>645</v>
      </c>
      <c r="M146" s="180" t="s">
        <v>145</v>
      </c>
      <c r="N146" s="228" t="s">
        <v>646</v>
      </c>
      <c r="O146" s="181"/>
      <c r="P146" s="228" t="s">
        <v>647</v>
      </c>
      <c r="Q146" s="181"/>
      <c r="R146" s="21"/>
      <c r="S146" s="131" t="s">
        <v>123</v>
      </c>
      <c r="T146" s="21"/>
      <c r="U146" s="21"/>
      <c r="V146" s="21"/>
      <c r="W146" s="21"/>
      <c r="X146" s="21"/>
      <c r="Y146" s="21"/>
    </row>
    <row r="147" spans="1:25">
      <c r="A147" s="131" t="s">
        <v>143</v>
      </c>
      <c r="B147" s="228" t="s">
        <v>641</v>
      </c>
      <c r="C147" s="180" t="s">
        <v>145</v>
      </c>
      <c r="D147" s="180" t="s">
        <v>145</v>
      </c>
      <c r="E147" s="180" t="s">
        <v>145</v>
      </c>
      <c r="F147" s="228" t="s">
        <v>648</v>
      </c>
      <c r="G147" s="180" t="s">
        <v>145</v>
      </c>
      <c r="H147" s="228" t="s">
        <v>649</v>
      </c>
      <c r="I147" s="180" t="s">
        <v>145</v>
      </c>
      <c r="J147" s="228" t="s">
        <v>484</v>
      </c>
      <c r="K147" s="180" t="s">
        <v>145</v>
      </c>
      <c r="L147" s="228" t="s">
        <v>650</v>
      </c>
      <c r="M147" s="180" t="s">
        <v>145</v>
      </c>
      <c r="N147" s="228" t="s">
        <v>646</v>
      </c>
      <c r="O147" s="181"/>
      <c r="P147" s="228" t="s">
        <v>651</v>
      </c>
      <c r="Q147" s="181"/>
      <c r="R147" s="21"/>
      <c r="S147" s="131" t="s">
        <v>143</v>
      </c>
      <c r="T147" s="21"/>
      <c r="U147" s="21"/>
      <c r="V147" s="21"/>
      <c r="W147" s="21"/>
      <c r="X147" s="21"/>
      <c r="Y147" s="21"/>
    </row>
    <row r="148" spans="1:25">
      <c r="A148" s="131" t="s">
        <v>160</v>
      </c>
      <c r="B148" s="228" t="s">
        <v>641</v>
      </c>
      <c r="C148" s="180" t="s">
        <v>145</v>
      </c>
      <c r="D148" s="180" t="s">
        <v>145</v>
      </c>
      <c r="E148" s="180" t="s">
        <v>145</v>
      </c>
      <c r="F148" s="228" t="s">
        <v>648</v>
      </c>
      <c r="G148" s="180" t="s">
        <v>145</v>
      </c>
      <c r="H148" s="228" t="s">
        <v>649</v>
      </c>
      <c r="I148" s="180" t="s">
        <v>145</v>
      </c>
      <c r="J148" s="228" t="s">
        <v>644</v>
      </c>
      <c r="K148" s="180" t="s">
        <v>145</v>
      </c>
      <c r="L148" s="228" t="s">
        <v>645</v>
      </c>
      <c r="M148" s="180" t="s">
        <v>145</v>
      </c>
      <c r="N148" s="228" t="s">
        <v>646</v>
      </c>
      <c r="O148" s="181"/>
      <c r="P148" s="228" t="s">
        <v>652</v>
      </c>
      <c r="Q148" s="181"/>
      <c r="R148" s="21"/>
      <c r="S148" s="131" t="s">
        <v>160</v>
      </c>
      <c r="T148" s="21"/>
      <c r="U148" s="21"/>
      <c r="V148" s="21"/>
      <c r="W148" s="21"/>
      <c r="X148" s="21"/>
      <c r="Y148" s="21"/>
    </row>
    <row r="149" spans="1:25">
      <c r="A149" s="131" t="s">
        <v>62</v>
      </c>
      <c r="B149" s="228" t="s">
        <v>145</v>
      </c>
      <c r="C149" s="180" t="s">
        <v>145</v>
      </c>
      <c r="D149" s="180" t="s">
        <v>145</v>
      </c>
      <c r="E149" s="180" t="s">
        <v>145</v>
      </c>
      <c r="F149" s="228" t="s">
        <v>648</v>
      </c>
      <c r="G149" s="180" t="s">
        <v>145</v>
      </c>
      <c r="H149" s="228" t="s">
        <v>649</v>
      </c>
      <c r="I149" s="180" t="s">
        <v>145</v>
      </c>
      <c r="J149" s="228" t="s">
        <v>644</v>
      </c>
      <c r="K149" s="180" t="s">
        <v>145</v>
      </c>
      <c r="L149" s="180" t="s">
        <v>145</v>
      </c>
      <c r="M149" s="180" t="s">
        <v>145</v>
      </c>
      <c r="N149" s="180" t="s">
        <v>145</v>
      </c>
      <c r="O149" s="181"/>
      <c r="P149" s="180" t="s">
        <v>145</v>
      </c>
      <c r="Q149" s="181"/>
      <c r="R149" s="21"/>
      <c r="S149" s="131" t="s">
        <v>197</v>
      </c>
      <c r="T149" s="21"/>
      <c r="U149" s="21"/>
      <c r="V149" s="21"/>
      <c r="W149" s="21"/>
      <c r="X149" s="21"/>
      <c r="Y149" s="21"/>
    </row>
    <row r="150" spans="1:25">
      <c r="A150" s="131" t="s">
        <v>169</v>
      </c>
      <c r="B150" s="182" t="str">
        <f>$T$5</f>
        <v>Ealing S&amp;M</v>
      </c>
      <c r="C150" s="183"/>
      <c r="D150" s="182" t="str">
        <f>$T$6</f>
        <v>Enfield &amp; H</v>
      </c>
      <c r="E150" s="183"/>
      <c r="F150" s="182" t="str">
        <f>$T$7</f>
        <v>Highgate</v>
      </c>
      <c r="G150" s="183"/>
      <c r="H150" s="182" t="str">
        <f>$T$8</f>
        <v>Heathside</v>
      </c>
      <c r="I150" s="183"/>
      <c r="J150" s="182" t="str">
        <f>$T$9</f>
        <v>TVH</v>
      </c>
      <c r="K150" s="183"/>
      <c r="L150" s="182" t="str">
        <f>$T$10</f>
        <v>Trent Park</v>
      </c>
      <c r="M150" s="183"/>
      <c r="N150" s="182" t="str">
        <f>$T$11</f>
        <v>Barnet</v>
      </c>
      <c r="O150" s="181"/>
      <c r="P150" s="182" t="str">
        <f>$T$12</f>
        <v>Shaftesbury</v>
      </c>
      <c r="Q150" s="181"/>
      <c r="R150" s="21"/>
      <c r="S150" s="131" t="s">
        <v>169</v>
      </c>
      <c r="T150" s="21"/>
      <c r="U150" s="21"/>
      <c r="V150" s="21"/>
      <c r="W150" s="21"/>
      <c r="X150" s="21"/>
      <c r="Y150" s="21"/>
    </row>
    <row r="151" spans="1:25">
      <c r="A151" s="131"/>
      <c r="B151" s="142" t="s">
        <v>490</v>
      </c>
      <c r="C151" s="138"/>
      <c r="D151" s="142" t="s">
        <v>490</v>
      </c>
      <c r="E151" s="138"/>
      <c r="F151" s="142" t="s">
        <v>490</v>
      </c>
      <c r="G151" s="138"/>
      <c r="H151" s="142" t="s">
        <v>490</v>
      </c>
      <c r="I151" s="138"/>
      <c r="J151" s="142" t="s">
        <v>490</v>
      </c>
      <c r="K151" s="138"/>
      <c r="L151" s="142" t="s">
        <v>490</v>
      </c>
      <c r="M151" s="138"/>
      <c r="N151" s="142" t="s">
        <v>490</v>
      </c>
      <c r="O151" s="25"/>
      <c r="P151" s="142" t="s">
        <v>490</v>
      </c>
      <c r="Q151" s="25"/>
      <c r="R151" s="21" t="s">
        <v>634</v>
      </c>
      <c r="S151" s="131"/>
      <c r="T151" s="21"/>
      <c r="U151" s="21"/>
      <c r="V151" s="21"/>
      <c r="W151" s="21"/>
      <c r="X151" s="21"/>
      <c r="Y151" s="21"/>
    </row>
    <row r="152" spans="1:25">
      <c r="A152" s="131" t="s">
        <v>123</v>
      </c>
      <c r="B152" s="228" t="s">
        <v>653</v>
      </c>
      <c r="C152" s="180" t="s">
        <v>145</v>
      </c>
      <c r="D152" s="180" t="s">
        <v>145</v>
      </c>
      <c r="E152" s="180" t="s">
        <v>145</v>
      </c>
      <c r="F152" s="228" t="s">
        <v>654</v>
      </c>
      <c r="G152" s="180" t="s">
        <v>145</v>
      </c>
      <c r="H152" s="180" t="s">
        <v>145</v>
      </c>
      <c r="I152" s="180" t="s">
        <v>145</v>
      </c>
      <c r="J152" s="228" t="s">
        <v>655</v>
      </c>
      <c r="K152" s="180" t="s">
        <v>145</v>
      </c>
      <c r="L152" s="180" t="s">
        <v>145</v>
      </c>
      <c r="M152" s="180" t="s">
        <v>145</v>
      </c>
      <c r="N152" s="228" t="s">
        <v>656</v>
      </c>
      <c r="O152" s="181"/>
      <c r="P152" s="228" t="s">
        <v>657</v>
      </c>
      <c r="Q152" s="181"/>
      <c r="R152" s="21"/>
      <c r="S152" s="131" t="s">
        <v>123</v>
      </c>
      <c r="T152" s="21"/>
      <c r="U152" s="21"/>
      <c r="V152" s="21"/>
      <c r="W152" s="21"/>
      <c r="X152" s="21"/>
      <c r="Y152" s="21"/>
    </row>
    <row r="153" spans="1:25">
      <c r="A153" s="131" t="s">
        <v>143</v>
      </c>
      <c r="B153" s="228" t="s">
        <v>653</v>
      </c>
      <c r="C153" s="180" t="s">
        <v>145</v>
      </c>
      <c r="D153" s="180" t="s">
        <v>145</v>
      </c>
      <c r="E153" s="180" t="s">
        <v>145</v>
      </c>
      <c r="F153" s="228" t="s">
        <v>484</v>
      </c>
      <c r="G153" s="180" t="s">
        <v>145</v>
      </c>
      <c r="H153" s="180" t="s">
        <v>145</v>
      </c>
      <c r="I153" s="180" t="s">
        <v>145</v>
      </c>
      <c r="J153" s="228" t="s">
        <v>484</v>
      </c>
      <c r="K153" s="180" t="s">
        <v>145</v>
      </c>
      <c r="L153" s="228" t="s">
        <v>658</v>
      </c>
      <c r="M153" s="180" t="s">
        <v>145</v>
      </c>
      <c r="N153" s="228" t="s">
        <v>659</v>
      </c>
      <c r="O153" s="181"/>
      <c r="P153" s="228" t="s">
        <v>660</v>
      </c>
      <c r="Q153" s="181"/>
      <c r="R153" s="21"/>
      <c r="S153" s="131" t="s">
        <v>143</v>
      </c>
      <c r="T153" s="21"/>
      <c r="U153" s="21"/>
      <c r="V153" s="21"/>
      <c r="W153" s="21"/>
      <c r="X153" s="21"/>
      <c r="Y153" s="21"/>
    </row>
    <row r="154" spans="1:25">
      <c r="A154" s="131" t="s">
        <v>160</v>
      </c>
      <c r="B154" s="228" t="s">
        <v>653</v>
      </c>
      <c r="C154" s="180" t="s">
        <v>145</v>
      </c>
      <c r="D154" s="180" t="s">
        <v>145</v>
      </c>
      <c r="E154" s="180" t="s">
        <v>145</v>
      </c>
      <c r="F154" s="228" t="s">
        <v>654</v>
      </c>
      <c r="G154" s="180" t="s">
        <v>145</v>
      </c>
      <c r="H154" s="180" t="s">
        <v>145</v>
      </c>
      <c r="I154" s="180" t="s">
        <v>145</v>
      </c>
      <c r="J154" s="228" t="s">
        <v>484</v>
      </c>
      <c r="K154" s="180" t="s">
        <v>145</v>
      </c>
      <c r="L154" s="228" t="s">
        <v>658</v>
      </c>
      <c r="M154" s="180" t="s">
        <v>145</v>
      </c>
      <c r="N154" s="228" t="s">
        <v>656</v>
      </c>
      <c r="O154" s="181"/>
      <c r="P154" s="228" t="s">
        <v>661</v>
      </c>
      <c r="Q154" s="181"/>
      <c r="R154" s="21"/>
      <c r="S154" s="131" t="s">
        <v>160</v>
      </c>
      <c r="T154" s="21"/>
      <c r="U154" s="21"/>
      <c r="V154" s="21"/>
      <c r="W154" s="21"/>
      <c r="X154" s="21"/>
      <c r="Y154" s="21"/>
    </row>
    <row r="155" spans="1:25">
      <c r="A155" s="131" t="s">
        <v>62</v>
      </c>
      <c r="B155" s="228" t="s">
        <v>145</v>
      </c>
      <c r="C155" s="180" t="s">
        <v>145</v>
      </c>
      <c r="D155" s="180" t="s">
        <v>145</v>
      </c>
      <c r="E155" s="180" t="s">
        <v>145</v>
      </c>
      <c r="F155" s="180" t="s">
        <v>145</v>
      </c>
      <c r="G155" s="180" t="s">
        <v>145</v>
      </c>
      <c r="H155" s="180" t="s">
        <v>145</v>
      </c>
      <c r="I155" s="180" t="s">
        <v>145</v>
      </c>
      <c r="J155" s="228" t="s">
        <v>655</v>
      </c>
      <c r="K155" s="180" t="s">
        <v>145</v>
      </c>
      <c r="L155" s="180" t="s">
        <v>145</v>
      </c>
      <c r="M155" s="180" t="s">
        <v>145</v>
      </c>
      <c r="N155" s="180" t="s">
        <v>145</v>
      </c>
      <c r="O155" s="181"/>
      <c r="P155" s="180" t="s">
        <v>145</v>
      </c>
      <c r="Q155" s="181"/>
      <c r="R155" s="21"/>
      <c r="S155" s="131" t="s">
        <v>197</v>
      </c>
      <c r="T155" s="21"/>
      <c r="U155" s="21"/>
      <c r="V155" s="21"/>
      <c r="W155" s="21"/>
      <c r="X155" s="21"/>
      <c r="Y155" s="21"/>
    </row>
    <row r="220" spans="1:25">
      <c r="A220" s="131"/>
      <c r="B220" s="157"/>
      <c r="C220" s="138"/>
      <c r="D220" s="138"/>
      <c r="E220" s="138"/>
      <c r="F220" s="138"/>
      <c r="G220" s="138"/>
      <c r="H220" s="138"/>
      <c r="I220" s="138"/>
      <c r="J220" s="138"/>
      <c r="K220" s="138"/>
    </row>
    <row r="221" spans="1:25">
      <c r="A221" s="131"/>
      <c r="B221" s="157"/>
      <c r="C221" s="157"/>
      <c r="D221" s="157"/>
      <c r="E221" s="157"/>
      <c r="F221" s="157"/>
      <c r="G221" s="157"/>
      <c r="H221" s="157"/>
      <c r="I221" s="157"/>
      <c r="J221" s="157"/>
      <c r="K221" s="138"/>
      <c r="L221" s="158"/>
      <c r="M221" s="158"/>
      <c r="N221" s="158"/>
      <c r="O221" s="26"/>
      <c r="P221" s="26"/>
      <c r="Q221" s="26"/>
      <c r="R221" s="26"/>
    </row>
    <row r="222" spans="1:25">
      <c r="A222" s="131"/>
      <c r="B222" s="138"/>
      <c r="C222" s="159"/>
      <c r="D222" s="138"/>
      <c r="E222" s="138"/>
      <c r="F222" s="138"/>
      <c r="G222" s="138"/>
      <c r="H222" s="138"/>
      <c r="I222" s="138"/>
      <c r="J222" s="138"/>
      <c r="K222" s="138"/>
    </row>
    <row r="223" spans="1:25">
      <c r="A223" s="131"/>
      <c r="B223" s="138"/>
      <c r="C223" s="159"/>
      <c r="D223" s="138"/>
      <c r="E223" s="138"/>
      <c r="F223" s="138"/>
      <c r="G223" s="138"/>
      <c r="H223" s="138"/>
      <c r="I223" s="138"/>
      <c r="J223" s="138"/>
      <c r="K223" s="138"/>
    </row>
    <row r="224" spans="1:25">
      <c r="A224" s="131"/>
      <c r="B224" s="138"/>
      <c r="C224" s="159"/>
      <c r="D224" s="138"/>
      <c r="E224" s="138"/>
      <c r="F224" s="138"/>
      <c r="G224" s="138"/>
      <c r="H224" s="138"/>
      <c r="I224" s="138"/>
      <c r="J224" s="138"/>
      <c r="K224" s="138"/>
    </row>
    <row r="225" spans="1:25">
      <c r="A225" s="131"/>
      <c r="B225" s="138"/>
      <c r="C225" s="159"/>
      <c r="D225" s="138"/>
      <c r="E225" s="138"/>
      <c r="F225" s="138"/>
      <c r="G225" s="138"/>
      <c r="H225" s="138"/>
      <c r="I225" s="138"/>
      <c r="J225" s="138"/>
      <c r="K225" s="138"/>
    </row>
    <row r="226" spans="1:25">
      <c r="A226" s="131"/>
      <c r="B226" s="138"/>
      <c r="C226" s="159"/>
      <c r="D226" s="138"/>
      <c r="E226" s="138"/>
      <c r="F226" s="138"/>
      <c r="G226" s="138"/>
      <c r="H226" s="138"/>
      <c r="I226" s="138"/>
      <c r="J226" s="138"/>
      <c r="K226" s="138"/>
    </row>
    <row r="227" spans="1:25">
      <c r="A227" s="131"/>
      <c r="B227" s="138"/>
      <c r="C227" s="159"/>
      <c r="D227" s="138"/>
      <c r="E227" s="138"/>
      <c r="F227" s="138"/>
      <c r="G227" s="138"/>
      <c r="H227" s="138"/>
      <c r="I227" s="138"/>
      <c r="J227" s="138"/>
      <c r="K227" s="138"/>
    </row>
    <row r="228" spans="1:25">
      <c r="A228" s="131"/>
      <c r="B228" s="138"/>
      <c r="C228" s="159"/>
      <c r="D228" s="138"/>
      <c r="E228" s="138"/>
      <c r="F228" s="138"/>
      <c r="G228" s="138"/>
      <c r="H228" s="138"/>
      <c r="I228" s="138"/>
      <c r="J228" s="138"/>
      <c r="K228" s="138"/>
    </row>
    <row r="229" spans="1:25">
      <c r="A229" s="131"/>
      <c r="B229" s="138"/>
      <c r="C229" s="159"/>
      <c r="D229" s="138"/>
      <c r="E229" s="138"/>
      <c r="F229" s="138"/>
      <c r="G229" s="138"/>
      <c r="H229" s="138"/>
      <c r="I229" s="138"/>
      <c r="J229" s="138"/>
      <c r="K229" s="138"/>
    </row>
    <row r="230" spans="1:25">
      <c r="A230" s="131"/>
      <c r="B230" s="138"/>
      <c r="C230" s="159"/>
      <c r="D230" s="138"/>
      <c r="E230" s="138"/>
      <c r="F230" s="138"/>
      <c r="G230" s="138"/>
      <c r="H230" s="138"/>
      <c r="I230" s="138"/>
      <c r="J230" s="138"/>
      <c r="K230" s="138"/>
    </row>
    <row r="231" spans="1:25">
      <c r="A231" s="131"/>
      <c r="B231" s="138"/>
      <c r="C231" s="159"/>
      <c r="D231" s="138"/>
      <c r="E231" s="138"/>
      <c r="F231" s="138"/>
      <c r="G231" s="138"/>
      <c r="H231" s="138"/>
      <c r="I231" s="138"/>
      <c r="J231" s="138"/>
      <c r="K231" s="138"/>
    </row>
    <row r="232" spans="1:25">
      <c r="A232" s="131"/>
      <c r="B232" s="138"/>
      <c r="C232" s="159"/>
      <c r="D232" s="138"/>
      <c r="E232" s="138"/>
      <c r="F232" s="138"/>
      <c r="G232" s="138"/>
      <c r="H232" s="138"/>
      <c r="I232" s="138"/>
      <c r="J232" s="138"/>
      <c r="K232" s="138"/>
    </row>
    <row r="233" spans="1:25">
      <c r="A233" s="131"/>
      <c r="B233" s="138"/>
      <c r="C233" s="159"/>
      <c r="D233" s="138"/>
      <c r="E233" s="138"/>
      <c r="F233" s="138"/>
      <c r="G233" s="138"/>
      <c r="H233" s="138"/>
      <c r="I233" s="138"/>
      <c r="J233" s="138"/>
      <c r="K233" s="138"/>
    </row>
  </sheetData>
  <hyperlinks>
    <hyperlink ref="G1" location="Decsheets!A1" display="Dec"/>
    <hyperlink ref="H1" location="Timetable!A1" display="Timetable"/>
    <hyperlink ref="F1" location="Home!A1" display="Home"/>
  </hyperlinks>
</worksheet>
</file>

<file path=xl/worksheets/sheet14.xml><?xml version="1.0" encoding="utf-8"?>
<worksheet xmlns="http://schemas.openxmlformats.org/spreadsheetml/2006/main" xmlns:r="http://schemas.openxmlformats.org/officeDocument/2006/relationships">
  <dimension ref="A1:Q201"/>
  <sheetViews>
    <sheetView showGridLines="1" workbookViewId="0" topLeftCell="A31">
      <selection activeCell="A1" sqref="A1"/>
    </sheetView>
  </sheetViews>
  <sheetFormatPr defaultRowHeight="15"/>
  <cols>
    <col min="1" max="1" width="6.85546875" style="98" customWidth="1"/>
    <col min="2" max="2" width="19.7109375" customWidth="1"/>
    <col min="3" max="3" width="13.7109375" customWidth="1"/>
    <col min="4" max="4" width="9.85546875" customWidth="1"/>
    <col min="6" max="6" width="11.0" hidden="1" customWidth="1"/>
    <col min="7" max="9" width="4.0" style="244" customWidth="1"/>
    <col min="10" max="10" width="5.0" style="244" customWidth="1"/>
    <col min="11" max="11" width="4.140625" style="244" customWidth="1"/>
    <col min="12" max="12" width="4.7109375" style="244" customWidth="1"/>
    <col min="13" max="13" width="4.5703125" style="244" customWidth="1"/>
    <col min="14" max="14" width="6.42578125" style="244" customWidth="1"/>
  </cols>
  <sheetData>
    <row r="1" spans="1:17" s="26" customFormat="1" ht="15.75">
      <c r="A1" s="241" t="s">
        <v>662</v>
      </c>
      <c r="B1" s="207" t="s">
        <v>663</v>
      </c>
      <c r="C1" s="207" t="s">
        <v>7</v>
      </c>
      <c r="D1" s="207" t="s">
        <v>664</v>
      </c>
      <c r="E1" s="207" t="s">
        <v>665</v>
      </c>
      <c r="F1" s="207" t="s">
        <v>666</v>
      </c>
      <c r="G1" s="243">
        <v>100.0</v>
      </c>
      <c r="H1" s="243">
        <v>200.0</v>
      </c>
      <c r="I1" s="243">
        <v>800.0</v>
      </c>
      <c r="J1" s="243">
        <v>1500.0</v>
      </c>
      <c r="K1" s="243" t="s">
        <v>220</v>
      </c>
      <c r="L1" s="243" t="s">
        <v>667</v>
      </c>
      <c r="M1" s="243" t="s">
        <v>73</v>
      </c>
      <c r="N1" s="243" t="s">
        <v>62</v>
      </c>
    </row>
    <row r="2" spans="1:17" ht="15.75">
      <c r="A2" s="242" t="s">
        <v>399</v>
      </c>
      <c r="B2" s="209" t="s">
        <v>668</v>
      </c>
      <c r="C2" s="209" t="s">
        <v>39</v>
      </c>
      <c r="D2" s="209" t="s">
        <v>204</v>
      </c>
      <c r="E2" s="209" t="s">
        <v>669</v>
      </c>
      <c r="F2" s="209" t="str">
        <f>IF(E2="F","W","M")</f>
        <v>W</v>
      </c>
      <c r="H2" s="244">
        <v>200.0</v>
      </c>
      <c r="K2" s="244" t="s">
        <v>220</v>
      </c>
      <c r="L2" s="244"/>
    </row>
    <row r="3" spans="1:17" ht="15.75">
      <c r="A3" s="242" t="s">
        <v>400</v>
      </c>
      <c r="B3" s="209" t="s">
        <v>605</v>
      </c>
      <c r="C3" s="209" t="s">
        <v>39</v>
      </c>
      <c r="D3" s="209" t="s">
        <v>204</v>
      </c>
      <c r="E3" s="209" t="s">
        <v>669</v>
      </c>
      <c r="F3" s="209" t="str">
        <f>IF(E3="F","W","M")</f>
        <v>W</v>
      </c>
      <c r="H3" s="244">
        <v>200.0</v>
      </c>
      <c r="K3" s="244" t="s">
        <v>220</v>
      </c>
      <c r="L3" s="244"/>
    </row>
    <row r="4" spans="1:17" ht="15.75">
      <c r="A4" s="242" t="s">
        <v>465</v>
      </c>
      <c r="B4" s="209" t="s">
        <v>670</v>
      </c>
      <c r="C4" s="209" t="s">
        <v>39</v>
      </c>
      <c r="D4" s="209" t="s">
        <v>204</v>
      </c>
      <c r="E4" s="209" t="s">
        <v>669</v>
      </c>
      <c r="F4" s="209" t="str">
        <f>IF(E4="F","W","M")</f>
        <v>W</v>
      </c>
      <c r="H4" s="244">
        <v>200.0</v>
      </c>
      <c r="L4" s="244" t="s">
        <v>160</v>
      </c>
    </row>
    <row r="5" spans="1:17" ht="15.75">
      <c r="A5" s="242" t="s">
        <v>402</v>
      </c>
      <c r="B5" s="209" t="s">
        <v>671</v>
      </c>
      <c r="C5" s="209" t="s">
        <v>39</v>
      </c>
      <c r="D5" s="209" t="s">
        <v>204</v>
      </c>
      <c r="E5" s="209" t="s">
        <v>669</v>
      </c>
      <c r="F5" s="209" t="str">
        <f>IF(E5="F","W","M")</f>
        <v>W</v>
      </c>
      <c r="I5" s="244">
        <v>800.0</v>
      </c>
      <c r="M5" s="244" t="s">
        <v>73</v>
      </c>
    </row>
    <row r="6" spans="1:17" ht="15.75">
      <c r="A6" s="242" t="s">
        <v>469</v>
      </c>
      <c r="B6" s="209" t="s">
        <v>567</v>
      </c>
      <c r="C6" s="209" t="s">
        <v>39</v>
      </c>
      <c r="D6" s="209" t="s">
        <v>173</v>
      </c>
      <c r="E6" s="209" t="s">
        <v>669</v>
      </c>
      <c r="F6" s="209" t="str">
        <f>IF(E6="F","W","M")</f>
        <v>W</v>
      </c>
      <c r="G6" s="244">
        <v>100.0</v>
      </c>
      <c r="H6" s="244">
        <v>200.0</v>
      </c>
    </row>
    <row r="7" spans="1:17" ht="15.75">
      <c r="A7" s="242" t="s">
        <v>672</v>
      </c>
      <c r="B7" s="209" t="s">
        <v>581</v>
      </c>
      <c r="C7" s="209" t="s">
        <v>39</v>
      </c>
      <c r="D7" s="209" t="s">
        <v>204</v>
      </c>
      <c r="E7" s="209" t="s">
        <v>669</v>
      </c>
      <c r="F7" s="209" t="str">
        <f>IF(E7="F","W","M")</f>
        <v>W</v>
      </c>
      <c r="G7" s="244">
        <v>100.0</v>
      </c>
    </row>
    <row r="8" spans="1:17" ht="15.75">
      <c r="A8" s="242" t="s">
        <v>448</v>
      </c>
      <c r="B8" s="209" t="s">
        <v>609</v>
      </c>
      <c r="C8" s="209" t="s">
        <v>39</v>
      </c>
      <c r="D8" s="209" t="s">
        <v>673</v>
      </c>
      <c r="E8" s="209" t="s">
        <v>669</v>
      </c>
      <c r="F8" s="209" t="str">
        <f>IF(E8="F","W","M")</f>
        <v>W</v>
      </c>
      <c r="G8" s="244">
        <v>100.0</v>
      </c>
    </row>
    <row r="9" spans="1:17" ht="15.75">
      <c r="A9" s="242" t="s">
        <v>674</v>
      </c>
      <c r="B9" s="209" t="s">
        <v>675</v>
      </c>
      <c r="C9" s="209" t="s">
        <v>39</v>
      </c>
      <c r="D9" s="209" t="s">
        <v>204</v>
      </c>
      <c r="E9" s="209" t="s">
        <v>669</v>
      </c>
      <c r="F9" s="209" t="str">
        <f>IF(E9="F","W","M")</f>
        <v>W</v>
      </c>
      <c r="G9" s="244">
        <v>100.0</v>
      </c>
    </row>
    <row r="10" spans="1:17" ht="15.75">
      <c r="A10" s="242" t="s">
        <v>450</v>
      </c>
      <c r="B10" s="209" t="s">
        <v>676</v>
      </c>
      <c r="C10" s="209" t="s">
        <v>39</v>
      </c>
      <c r="D10" s="209" t="s">
        <v>204</v>
      </c>
      <c r="E10" s="209" t="s">
        <v>669</v>
      </c>
      <c r="F10" s="209" t="str">
        <f>IF(E10="F","W","M")</f>
        <v>W</v>
      </c>
      <c r="G10" s="244">
        <v>100.0</v>
      </c>
      <c r="H10" s="244">
        <v>200.0</v>
      </c>
    </row>
    <row r="11" spans="1:17" ht="15.75">
      <c r="A11" s="242" t="s">
        <v>449</v>
      </c>
      <c r="B11" s="209" t="s">
        <v>677</v>
      </c>
      <c r="C11" s="209" t="s">
        <v>39</v>
      </c>
      <c r="D11" s="209" t="s">
        <v>204</v>
      </c>
      <c r="E11" s="209" t="s">
        <v>669</v>
      </c>
      <c r="F11" s="209" t="str">
        <f>IF(E11="F","W","M")</f>
        <v>W</v>
      </c>
      <c r="G11" s="244">
        <v>100.0</v>
      </c>
      <c r="H11" s="244">
        <v>200.0</v>
      </c>
    </row>
    <row r="12" spans="1:17" ht="15.75">
      <c r="A12" s="242" t="s">
        <v>466</v>
      </c>
      <c r="B12" s="209" t="s">
        <v>603</v>
      </c>
      <c r="C12" s="209" t="s">
        <v>39</v>
      </c>
      <c r="D12" s="209" t="s">
        <v>204</v>
      </c>
      <c r="E12" s="209" t="s">
        <v>669</v>
      </c>
      <c r="F12" s="209" t="str">
        <f>IF(E12="F","W","M")</f>
        <v>W</v>
      </c>
      <c r="H12" s="244">
        <v>200.0</v>
      </c>
    </row>
    <row r="13" spans="1:17" ht="15.75">
      <c r="A13" s="242" t="s">
        <v>447</v>
      </c>
      <c r="B13" s="209" t="s">
        <v>661</v>
      </c>
      <c r="C13" s="209" t="s">
        <v>39</v>
      </c>
      <c r="D13" s="209" t="s">
        <v>129</v>
      </c>
      <c r="E13" s="209" t="s">
        <v>669</v>
      </c>
      <c r="F13" s="209" t="str">
        <f>IF(E13="F","W","M")</f>
        <v>W</v>
      </c>
      <c r="H13" s="244">
        <v>200.0</v>
      </c>
    </row>
    <row r="14" spans="1:17" ht="15.75">
      <c r="A14" s="242" t="s">
        <v>428</v>
      </c>
      <c r="B14" s="209" t="s">
        <v>678</v>
      </c>
      <c r="C14" s="209" t="s">
        <v>39</v>
      </c>
      <c r="D14" s="209" t="s">
        <v>679</v>
      </c>
      <c r="E14" s="209" t="s">
        <v>669</v>
      </c>
      <c r="F14" s="209" t="str">
        <f>IF(E14="F","W","M")</f>
        <v>W</v>
      </c>
      <c r="I14" s="244">
        <v>800.0</v>
      </c>
    </row>
    <row r="15" spans="1:17" ht="15.75">
      <c r="A15" s="242" t="s">
        <v>430</v>
      </c>
      <c r="B15" s="209" t="s">
        <v>680</v>
      </c>
      <c r="C15" s="209" t="s">
        <v>39</v>
      </c>
      <c r="D15" s="209" t="s">
        <v>679</v>
      </c>
      <c r="E15" s="209" t="s">
        <v>669</v>
      </c>
      <c r="F15" s="209" t="str">
        <f>IF(E15="F","W","M")</f>
        <v>W</v>
      </c>
      <c r="I15" s="244">
        <v>800.0</v>
      </c>
    </row>
    <row r="16" spans="1:17" ht="15.75">
      <c r="A16" s="242" t="s">
        <v>468</v>
      </c>
      <c r="B16" s="209" t="s">
        <v>681</v>
      </c>
      <c r="C16" s="209" t="s">
        <v>39</v>
      </c>
      <c r="D16" s="209" t="s">
        <v>679</v>
      </c>
      <c r="E16" s="209" t="s">
        <v>669</v>
      </c>
      <c r="F16" s="209" t="str">
        <f>IF(E16="F","W","M")</f>
        <v>W</v>
      </c>
      <c r="G16" s="244">
        <v>100.0</v>
      </c>
      <c r="H16" s="244">
        <v>200.0</v>
      </c>
    </row>
    <row r="17" spans="1:17" ht="15.75">
      <c r="A17" s="242" t="s">
        <v>445</v>
      </c>
      <c r="B17" s="209" t="s">
        <v>652</v>
      </c>
      <c r="C17" s="209" t="s">
        <v>39</v>
      </c>
      <c r="D17" s="209" t="s">
        <v>679</v>
      </c>
      <c r="E17" s="209" t="s">
        <v>669</v>
      </c>
      <c r="F17" s="209" t="str">
        <f>IF(E17="F","W","M")</f>
        <v>W</v>
      </c>
      <c r="G17" s="244">
        <v>100.0</v>
      </c>
    </row>
    <row r="18" spans="1:17" ht="15.75">
      <c r="A18" s="242" t="s">
        <v>458</v>
      </c>
      <c r="B18" s="209" t="s">
        <v>682</v>
      </c>
      <c r="C18" s="209" t="s">
        <v>9</v>
      </c>
      <c r="D18" s="209" t="s">
        <v>204</v>
      </c>
      <c r="E18" s="209" t="s">
        <v>274</v>
      </c>
      <c r="F18" s="209" t="str">
        <f>IF(E18="F","W","M")</f>
        <v>M</v>
      </c>
      <c r="G18" s="244">
        <v>100.0</v>
      </c>
      <c r="H18" s="244">
        <v>200.0</v>
      </c>
    </row>
    <row r="19" spans="1:17" ht="15.75">
      <c r="A19" s="242" t="s">
        <v>683</v>
      </c>
      <c r="B19" s="209" t="s">
        <v>511</v>
      </c>
      <c r="C19" s="209" t="s">
        <v>9</v>
      </c>
      <c r="D19" s="209" t="s">
        <v>204</v>
      </c>
      <c r="E19" s="209" t="s">
        <v>274</v>
      </c>
      <c r="F19" s="209" t="s">
        <v>274</v>
      </c>
      <c r="H19" s="244">
        <v>200.0</v>
      </c>
    </row>
    <row r="20" spans="1:17" ht="15.75">
      <c r="A20" s="242" t="s">
        <v>684</v>
      </c>
      <c r="B20" s="209" t="s">
        <v>512</v>
      </c>
      <c r="C20" s="209" t="s">
        <v>9</v>
      </c>
      <c r="D20" s="209" t="s">
        <v>204</v>
      </c>
      <c r="E20" s="209" t="s">
        <v>274</v>
      </c>
      <c r="F20" s="209" t="s">
        <v>274</v>
      </c>
      <c r="J20" s="244">
        <v>1500.0</v>
      </c>
    </row>
    <row r="21" spans="1:17" ht="15.75">
      <c r="A21" s="242" t="s">
        <v>685</v>
      </c>
      <c r="B21" s="209" t="s">
        <v>686</v>
      </c>
      <c r="C21" s="209" t="s">
        <v>9</v>
      </c>
      <c r="D21" s="209" t="s">
        <v>204</v>
      </c>
      <c r="E21" s="209" t="s">
        <v>274</v>
      </c>
      <c r="F21" s="209" t="s">
        <v>274</v>
      </c>
      <c r="G21" s="244">
        <v>100.0</v>
      </c>
      <c r="H21" s="244">
        <v>200.0</v>
      </c>
    </row>
    <row r="22" spans="1:17" ht="15.75">
      <c r="A22" s="242" t="s">
        <v>687</v>
      </c>
      <c r="B22" s="209" t="s">
        <v>545</v>
      </c>
      <c r="C22" s="209" t="s">
        <v>9</v>
      </c>
      <c r="D22" s="209" t="s">
        <v>173</v>
      </c>
      <c r="E22" s="209" t="s">
        <v>274</v>
      </c>
      <c r="F22" s="209" t="s">
        <v>274</v>
      </c>
      <c r="J22" s="244">
        <v>1500.0</v>
      </c>
    </row>
    <row r="23" spans="1:17" ht="15.75">
      <c r="A23" s="242" t="s">
        <v>688</v>
      </c>
      <c r="B23" s="209" t="s">
        <v>534</v>
      </c>
      <c r="C23" s="209" t="s">
        <v>9</v>
      </c>
      <c r="D23" s="209" t="s">
        <v>173</v>
      </c>
      <c r="E23" s="209" t="s">
        <v>274</v>
      </c>
      <c r="F23" s="209" t="s">
        <v>274</v>
      </c>
      <c r="J23" s="244">
        <v>1500.0</v>
      </c>
    </row>
    <row r="24" spans="1:17" ht="15.75">
      <c r="A24" s="242" t="s">
        <v>689</v>
      </c>
      <c r="B24" s="209" t="s">
        <v>599</v>
      </c>
      <c r="C24" s="209" t="s">
        <v>9</v>
      </c>
      <c r="D24" s="209" t="s">
        <v>204</v>
      </c>
      <c r="E24" s="209" t="s">
        <v>669</v>
      </c>
      <c r="F24" s="209" t="s">
        <v>274</v>
      </c>
      <c r="H24" s="244">
        <v>200.0</v>
      </c>
    </row>
    <row r="25" spans="1:17" ht="15.75">
      <c r="A25" s="242" t="s">
        <v>690</v>
      </c>
      <c r="B25" s="209" t="s">
        <v>691</v>
      </c>
      <c r="C25" s="209" t="s">
        <v>19</v>
      </c>
      <c r="D25" s="209" t="s">
        <v>173</v>
      </c>
      <c r="E25" s="209" t="s">
        <v>274</v>
      </c>
      <c r="F25" s="209"/>
      <c r="J25" s="244">
        <v>1500.0</v>
      </c>
    </row>
    <row r="26" spans="1:17" ht="15.75">
      <c r="A26" s="242" t="s">
        <v>692</v>
      </c>
      <c r="B26" s="209" t="s">
        <v>693</v>
      </c>
      <c r="C26" s="209" t="s">
        <v>19</v>
      </c>
      <c r="D26" s="209" t="s">
        <v>129</v>
      </c>
      <c r="E26" s="209" t="s">
        <v>274</v>
      </c>
      <c r="F26" s="209"/>
      <c r="G26" s="244">
        <v>100.0</v>
      </c>
      <c r="L26" s="244" t="s">
        <v>160</v>
      </c>
    </row>
    <row r="27" spans="1:17" ht="15.75">
      <c r="A27" s="242" t="s">
        <v>437</v>
      </c>
      <c r="B27" s="209" t="s">
        <v>556</v>
      </c>
      <c r="C27" s="209" t="s">
        <v>19</v>
      </c>
      <c r="D27" s="209" t="s">
        <v>129</v>
      </c>
      <c r="E27" s="209" t="s">
        <v>274</v>
      </c>
      <c r="F27" s="209"/>
      <c r="I27" s="244">
        <v>800.0</v>
      </c>
    </row>
    <row r="28" spans="1:17" ht="15.75">
      <c r="A28" s="242" t="s">
        <v>694</v>
      </c>
      <c r="B28" s="209" t="s">
        <v>562</v>
      </c>
      <c r="C28" s="209" t="s">
        <v>19</v>
      </c>
      <c r="D28" s="209" t="s">
        <v>129</v>
      </c>
      <c r="E28" s="209" t="s">
        <v>274</v>
      </c>
      <c r="F28" s="209" t="str">
        <f>IF(E28="F","W","M")</f>
        <v>M</v>
      </c>
      <c r="I28" s="244">
        <v>800.0</v>
      </c>
    </row>
    <row r="29" spans="1:17" ht="15.75">
      <c r="A29" s="242" t="s">
        <v>695</v>
      </c>
      <c r="B29" s="209" t="s">
        <v>561</v>
      </c>
      <c r="C29" s="209" t="s">
        <v>19</v>
      </c>
      <c r="D29" s="209"/>
      <c r="E29" s="209" t="s">
        <v>274</v>
      </c>
      <c r="F29" s="209" t="str">
        <f>IF(E29="F","W","M")</f>
        <v>M</v>
      </c>
      <c r="L29" s="244" t="s">
        <v>160</v>
      </c>
    </row>
    <row r="30" spans="1:17" ht="15.75">
      <c r="A30" s="242" t="s">
        <v>696</v>
      </c>
      <c r="B30" s="209" t="s">
        <v>697</v>
      </c>
      <c r="C30" s="209" t="s">
        <v>19</v>
      </c>
      <c r="D30" s="209" t="s">
        <v>129</v>
      </c>
      <c r="E30" s="209" t="s">
        <v>274</v>
      </c>
      <c r="F30" s="209" t="str">
        <f>IF(E30="F","W","M")</f>
        <v>M</v>
      </c>
      <c r="G30" s="244">
        <v>100.0</v>
      </c>
      <c r="L30" s="244" t="s">
        <v>160</v>
      </c>
      <c r="N30" s="244" t="s">
        <v>62</v>
      </c>
    </row>
    <row r="31" spans="1:17" ht="15.75">
      <c r="A31" s="242" t="s">
        <v>441</v>
      </c>
      <c r="B31" s="209" t="s">
        <v>626</v>
      </c>
      <c r="C31" s="209" t="s">
        <v>19</v>
      </c>
      <c r="D31" s="209" t="s">
        <v>173</v>
      </c>
      <c r="E31" s="209" t="s">
        <v>669</v>
      </c>
      <c r="F31" s="209" t="str">
        <f>IF(E31="F","W","M")</f>
        <v>W</v>
      </c>
      <c r="G31" s="244">
        <v>100.0</v>
      </c>
    </row>
    <row r="32" spans="1:17" ht="15.75">
      <c r="A32" s="242" t="s">
        <v>698</v>
      </c>
      <c r="B32" s="209" t="s">
        <v>615</v>
      </c>
      <c r="C32" s="209" t="s">
        <v>19</v>
      </c>
      <c r="D32" s="209" t="s">
        <v>173</v>
      </c>
      <c r="E32" s="209" t="s">
        <v>669</v>
      </c>
      <c r="F32" s="209" t="str">
        <f>IF(E32="F","W","M")</f>
        <v>W</v>
      </c>
      <c r="H32" s="244">
        <v>200.0</v>
      </c>
    </row>
    <row r="33" spans="1:17" ht="15.75">
      <c r="A33" s="242" t="s">
        <v>424</v>
      </c>
      <c r="B33" s="209" t="s">
        <v>638</v>
      </c>
      <c r="C33" s="209" t="s">
        <v>19</v>
      </c>
      <c r="D33" s="209" t="s">
        <v>173</v>
      </c>
      <c r="E33" s="209" t="s">
        <v>669</v>
      </c>
      <c r="F33" s="209" t="str">
        <f>IF(E33="F","W","M")</f>
        <v>W</v>
      </c>
      <c r="H33" s="244">
        <v>200.0</v>
      </c>
    </row>
    <row r="34" spans="1:17" ht="15.75">
      <c r="A34" s="242" t="s">
        <v>419</v>
      </c>
      <c r="B34" s="209" t="s">
        <v>699</v>
      </c>
      <c r="C34" s="209" t="s">
        <v>19</v>
      </c>
      <c r="D34" s="209" t="s">
        <v>173</v>
      </c>
      <c r="E34" s="209" t="s">
        <v>669</v>
      </c>
      <c r="F34" s="209" t="str">
        <f>IF(E34="F","W","M")</f>
        <v>W</v>
      </c>
      <c r="I34" s="244">
        <v>800.0</v>
      </c>
    </row>
    <row r="35" spans="1:17" ht="15.75">
      <c r="A35" s="242" t="s">
        <v>446</v>
      </c>
      <c r="B35" s="209" t="s">
        <v>642</v>
      </c>
      <c r="C35" s="209" t="s">
        <v>19</v>
      </c>
      <c r="D35" s="209" t="s">
        <v>129</v>
      </c>
      <c r="E35" s="209" t="s">
        <v>669</v>
      </c>
      <c r="F35" s="209" t="str">
        <f>IF(E35="F","W","M")</f>
        <v>W</v>
      </c>
      <c r="L35" s="244" t="s">
        <v>160</v>
      </c>
    </row>
    <row r="36" spans="1:17" ht="15.75">
      <c r="A36" s="242" t="s">
        <v>412</v>
      </c>
      <c r="B36" s="209" t="s">
        <v>700</v>
      </c>
      <c r="C36" s="209" t="s">
        <v>35</v>
      </c>
      <c r="D36" s="209" t="s">
        <v>129</v>
      </c>
      <c r="E36" s="209" t="s">
        <v>274</v>
      </c>
      <c r="F36" s="209" t="str">
        <f>IF(E36="F","W","M")</f>
        <v>M</v>
      </c>
      <c r="G36" s="244">
        <v>100.0</v>
      </c>
      <c r="I36" s="244">
        <v>800.0</v>
      </c>
      <c r="N36" s="244" t="s">
        <v>62</v>
      </c>
    </row>
    <row r="37" spans="1:17" ht="15.75">
      <c r="A37" s="242" t="s">
        <v>453</v>
      </c>
      <c r="B37" s="209" t="s">
        <v>563</v>
      </c>
      <c r="C37" s="209" t="s">
        <v>35</v>
      </c>
      <c r="D37" s="209" t="s">
        <v>129</v>
      </c>
      <c r="E37" s="209" t="s">
        <v>274</v>
      </c>
      <c r="F37" s="209" t="str">
        <f>IF(E37="F","W","M")</f>
        <v>M</v>
      </c>
      <c r="G37" s="244">
        <v>100.0</v>
      </c>
    </row>
    <row r="38" spans="1:17" ht="15.75">
      <c r="A38" s="242" t="s">
        <v>701</v>
      </c>
      <c r="B38" s="209" t="s">
        <v>656</v>
      </c>
      <c r="C38" s="209" t="s">
        <v>35</v>
      </c>
      <c r="D38" s="209" t="s">
        <v>129</v>
      </c>
      <c r="E38" s="209" t="s">
        <v>669</v>
      </c>
      <c r="F38" s="209" t="str">
        <f>IF(E38="F","W","M")</f>
        <v>W</v>
      </c>
      <c r="I38" s="244">
        <v>800.0</v>
      </c>
    </row>
    <row r="39" spans="1:17" ht="15.75">
      <c r="A39" s="242" t="s">
        <v>410</v>
      </c>
      <c r="B39" s="209" t="s">
        <v>702</v>
      </c>
      <c r="C39" s="209" t="s">
        <v>35</v>
      </c>
      <c r="D39" s="209" t="s">
        <v>129</v>
      </c>
      <c r="E39" s="209" t="s">
        <v>669</v>
      </c>
      <c r="F39" s="209" t="str">
        <f>IF(E39="F","W","M")</f>
        <v>W</v>
      </c>
      <c r="G39" s="244">
        <v>100.0</v>
      </c>
      <c r="L39" s="244" t="s">
        <v>160</v>
      </c>
    </row>
    <row r="40" spans="1:17" ht="15.75">
      <c r="A40" s="242" t="s">
        <v>703</v>
      </c>
      <c r="B40" s="209" t="s">
        <v>559</v>
      </c>
      <c r="C40" s="209" t="s">
        <v>27</v>
      </c>
      <c r="D40" s="209" t="s">
        <v>129</v>
      </c>
      <c r="E40" s="209" t="s">
        <v>274</v>
      </c>
      <c r="F40" s="209" t="str">
        <f>IF(E40="F","W","M")</f>
        <v>M</v>
      </c>
      <c r="G40" s="244">
        <v>100.0</v>
      </c>
    </row>
    <row r="41" spans="1:17" ht="15.75">
      <c r="A41" s="242" t="s">
        <v>391</v>
      </c>
      <c r="B41" s="209" t="s">
        <v>704</v>
      </c>
      <c r="C41" s="21" t="s">
        <v>705</v>
      </c>
      <c r="D41" s="209" t="s">
        <v>173</v>
      </c>
      <c r="E41" s="209" t="s">
        <v>669</v>
      </c>
      <c r="F41" s="209" t="str">
        <f>IF(E41="F","W","M")</f>
        <v>W</v>
      </c>
    </row>
    <row r="42" spans="1:17" ht="15.75">
      <c r="A42" s="242" t="s">
        <v>389</v>
      </c>
      <c r="B42" s="209" t="s">
        <v>706</v>
      </c>
      <c r="C42" s="21" t="s">
        <v>705</v>
      </c>
      <c r="D42" s="209" t="s">
        <v>173</v>
      </c>
      <c r="E42" s="209" t="s">
        <v>669</v>
      </c>
      <c r="F42" s="209" t="str">
        <f>IF(E42="F","W","M")</f>
        <v>W</v>
      </c>
      <c r="Q42" s="21" t="s">
        <v>705</v>
      </c>
    </row>
    <row r="43" spans="1:17" ht="15.75">
      <c r="A43" s="242" t="s">
        <v>435</v>
      </c>
      <c r="B43" s="209" t="s">
        <v>707</v>
      </c>
      <c r="C43" s="21" t="s">
        <v>705</v>
      </c>
      <c r="D43" s="209" t="s">
        <v>173</v>
      </c>
      <c r="E43" s="209" t="s">
        <v>274</v>
      </c>
      <c r="F43" s="209" t="str">
        <f>IF(E43="F","W","M")</f>
        <v>M</v>
      </c>
    </row>
    <row r="44" spans="1:17" ht="15.75">
      <c r="A44" s="242" t="s">
        <v>432</v>
      </c>
      <c r="B44" s="209" t="s">
        <v>708</v>
      </c>
      <c r="C44" s="21" t="s">
        <v>705</v>
      </c>
      <c r="D44" s="209" t="s">
        <v>679</v>
      </c>
      <c r="E44" s="209" t="s">
        <v>669</v>
      </c>
      <c r="F44" s="209" t="str">
        <f>IF(E44="F","W","M")</f>
        <v>W</v>
      </c>
    </row>
    <row r="45" spans="1:17" ht="15.75">
      <c r="A45" s="242" t="s">
        <v>462</v>
      </c>
      <c r="B45" s="209" t="s">
        <v>709</v>
      </c>
      <c r="C45" s="21" t="s">
        <v>705</v>
      </c>
      <c r="D45" s="209" t="s">
        <v>679</v>
      </c>
      <c r="E45" s="209" t="s">
        <v>274</v>
      </c>
      <c r="F45" s="209" t="str">
        <f>IF(E45="F","W","M")</f>
        <v>M</v>
      </c>
    </row>
    <row r="46" spans="1:17" ht="15.75">
      <c r="A46" s="242" t="s">
        <v>408</v>
      </c>
      <c r="B46" s="209" t="s">
        <v>710</v>
      </c>
      <c r="C46" s="209" t="s">
        <v>19</v>
      </c>
      <c r="D46" s="209" t="s">
        <v>129</v>
      </c>
      <c r="E46" s="209" t="s">
        <v>274</v>
      </c>
      <c r="F46" s="209" t="str">
        <f>IF(E46="F","W","M")</f>
        <v>M</v>
      </c>
    </row>
    <row r="47" spans="1:17" ht="15.75">
      <c r="A47" s="242" t="s">
        <v>452</v>
      </c>
      <c r="B47" s="209" t="s">
        <v>711</v>
      </c>
      <c r="C47" s="209" t="s">
        <v>35</v>
      </c>
      <c r="D47" s="209" t="s">
        <v>129</v>
      </c>
      <c r="E47" s="209" t="s">
        <v>274</v>
      </c>
      <c r="F47" s="209" t="str">
        <f>IF(E47="F","W","M")</f>
        <v>M</v>
      </c>
    </row>
    <row r="48" spans="1:17" ht="15.75">
      <c r="A48" s="242" t="s">
        <v>406</v>
      </c>
      <c r="B48" s="209" t="s">
        <v>712</v>
      </c>
      <c r="C48" s="209" t="s">
        <v>19</v>
      </c>
      <c r="D48" s="209" t="s">
        <v>129</v>
      </c>
      <c r="E48" s="209" t="s">
        <v>669</v>
      </c>
      <c r="F48" s="209" t="str">
        <f>IF(E48="F","W","M")</f>
        <v>W</v>
      </c>
    </row>
    <row r="49" spans="1:17" ht="15.75">
      <c r="A49" s="242" t="s">
        <v>713</v>
      </c>
      <c r="B49" s="209" t="s">
        <v>714</v>
      </c>
      <c r="C49" s="209" t="s">
        <v>19</v>
      </c>
      <c r="D49" s="209" t="s">
        <v>173</v>
      </c>
      <c r="E49" s="209" t="s">
        <v>274</v>
      </c>
      <c r="F49" s="209" t="str">
        <f>IF(E49="F","W","M")</f>
        <v>M</v>
      </c>
    </row>
    <row r="50" spans="1:17" ht="15.75">
      <c r="A50" s="242" t="s">
        <v>456</v>
      </c>
      <c r="B50" s="209" t="s">
        <v>715</v>
      </c>
      <c r="C50" s="209" t="s">
        <v>19</v>
      </c>
      <c r="D50" s="209" t="s">
        <v>173</v>
      </c>
      <c r="E50" s="209" t="s">
        <v>274</v>
      </c>
      <c r="F50" s="209" t="str">
        <f>IF(E50="F","W","M")</f>
        <v>M</v>
      </c>
    </row>
    <row r="51" spans="1:17" ht="15.75">
      <c r="A51" s="242" t="s">
        <v>716</v>
      </c>
      <c r="B51" s="209" t="s">
        <v>530</v>
      </c>
      <c r="C51" s="209" t="s">
        <v>19</v>
      </c>
      <c r="D51" s="209" t="s">
        <v>173</v>
      </c>
      <c r="E51" s="209" t="s">
        <v>274</v>
      </c>
      <c r="F51" s="209" t="str">
        <f>IF(E51="F","W","M")</f>
        <v>M</v>
      </c>
    </row>
    <row r="52" spans="1:17" ht="15.75">
      <c r="A52" s="242" t="s">
        <v>717</v>
      </c>
      <c r="B52" s="209" t="s">
        <v>718</v>
      </c>
      <c r="C52" s="209" t="s">
        <v>19</v>
      </c>
      <c r="D52" s="209" t="s">
        <v>173</v>
      </c>
      <c r="E52" s="209" t="s">
        <v>274</v>
      </c>
      <c r="F52" s="209" t="str">
        <f>IF(E52="F","W","M")</f>
        <v>M</v>
      </c>
    </row>
    <row r="53" spans="1:17" ht="15.75">
      <c r="A53" s="242" t="s">
        <v>719</v>
      </c>
      <c r="B53" s="209" t="s">
        <v>562</v>
      </c>
      <c r="C53" s="209" t="s">
        <v>19</v>
      </c>
      <c r="D53" s="209" t="s">
        <v>129</v>
      </c>
      <c r="E53" s="209" t="s">
        <v>274</v>
      </c>
      <c r="F53" s="209" t="str">
        <f>IF(E53="F","W","M")</f>
        <v>M</v>
      </c>
    </row>
    <row r="54" spans="1:17" ht="15.75">
      <c r="A54" s="242" t="s">
        <v>720</v>
      </c>
      <c r="B54" s="209" t="s">
        <v>556</v>
      </c>
      <c r="C54" s="209" t="s">
        <v>19</v>
      </c>
      <c r="D54" s="209" t="s">
        <v>129</v>
      </c>
      <c r="E54" s="209" t="s">
        <v>274</v>
      </c>
      <c r="F54" s="209" t="str">
        <f>IF(E54="F","W","M")</f>
        <v>M</v>
      </c>
    </row>
    <row r="55" spans="1:17" ht="15.75">
      <c r="A55" s="242" t="s">
        <v>417</v>
      </c>
      <c r="B55" s="209" t="s">
        <v>721</v>
      </c>
      <c r="C55" s="209" t="s">
        <v>19</v>
      </c>
      <c r="D55" s="209" t="s">
        <v>129</v>
      </c>
      <c r="E55" s="209" t="s">
        <v>274</v>
      </c>
      <c r="F55" s="209" t="str">
        <f>IF(E55="F","W","M")</f>
        <v>M</v>
      </c>
    </row>
    <row r="56" spans="1:17" ht="15.75">
      <c r="A56" s="242" t="s">
        <v>442</v>
      </c>
      <c r="B56" s="209" t="s">
        <v>722</v>
      </c>
      <c r="C56" s="209" t="s">
        <v>19</v>
      </c>
      <c r="D56" s="209" t="s">
        <v>173</v>
      </c>
      <c r="E56" s="209" t="s">
        <v>669</v>
      </c>
      <c r="F56" s="209" t="str">
        <f>IF(E56="F","W","M")</f>
        <v>W</v>
      </c>
    </row>
    <row r="57" spans="1:17" ht="15.75">
      <c r="A57" s="242" t="s">
        <v>443</v>
      </c>
      <c r="B57" s="209" t="s">
        <v>622</v>
      </c>
      <c r="C57" s="209" t="s">
        <v>19</v>
      </c>
      <c r="D57" s="209" t="s">
        <v>173</v>
      </c>
      <c r="E57" s="209" t="s">
        <v>669</v>
      </c>
      <c r="F57" s="209" t="str">
        <f>IF(E57="F","W","M")</f>
        <v>W</v>
      </c>
    </row>
    <row r="58" spans="1:17" ht="15.75">
      <c r="A58" s="242" t="s">
        <v>723</v>
      </c>
      <c r="B58" s="209" t="s">
        <v>648</v>
      </c>
      <c r="C58" s="209" t="s">
        <v>19</v>
      </c>
      <c r="D58" s="209" t="s">
        <v>129</v>
      </c>
      <c r="E58" s="209" t="s">
        <v>669</v>
      </c>
      <c r="F58" s="209" t="str">
        <f>IF(E58="F","W","M")</f>
        <v>W</v>
      </c>
    </row>
    <row r="59" spans="1:17" ht="15.75">
      <c r="A59" s="242" t="s">
        <v>455</v>
      </c>
      <c r="B59" s="209" t="s">
        <v>724</v>
      </c>
      <c r="C59" s="21" t="s">
        <v>705</v>
      </c>
      <c r="D59" s="209" t="s">
        <v>173</v>
      </c>
      <c r="E59" s="209" t="s">
        <v>274</v>
      </c>
      <c r="F59" s="209" t="str">
        <f>IF(E59="F","W","M")</f>
        <v>M</v>
      </c>
    </row>
    <row r="60" spans="1:17" ht="15.75">
      <c r="A60" s="242" t="s">
        <v>725</v>
      </c>
      <c r="B60" s="209" t="s">
        <v>517</v>
      </c>
      <c r="C60" s="209" t="s">
        <v>9</v>
      </c>
      <c r="D60" s="209" t="s">
        <v>204</v>
      </c>
      <c r="E60" s="209" t="s">
        <v>274</v>
      </c>
      <c r="F60" s="209" t="str">
        <f>IF(E60="F","W","M")</f>
        <v>M</v>
      </c>
    </row>
    <row r="61" spans="1:17" ht="15.75">
      <c r="A61" s="242" t="s">
        <v>460</v>
      </c>
      <c r="B61" s="209" t="s">
        <v>726</v>
      </c>
      <c r="C61" s="209" t="s">
        <v>27</v>
      </c>
      <c r="D61" s="209" t="s">
        <v>173</v>
      </c>
      <c r="E61" s="209" t="s">
        <v>274</v>
      </c>
      <c r="F61" s="209" t="str">
        <f>IF(E61="F","W","M")</f>
        <v>M</v>
      </c>
    </row>
    <row r="62" spans="1:17" ht="15.75">
      <c r="A62" s="242" t="s">
        <v>727</v>
      </c>
      <c r="B62" s="209" t="s">
        <v>728</v>
      </c>
      <c r="C62" s="209" t="s">
        <v>9</v>
      </c>
      <c r="D62" s="209" t="s">
        <v>204</v>
      </c>
      <c r="E62" s="209" t="s">
        <v>274</v>
      </c>
      <c r="F62" s="209" t="str">
        <f>IF(E62="F","W","M")</f>
        <v>M</v>
      </c>
    </row>
    <row r="63" spans="1:17" ht="15.75">
      <c r="A63" s="242"/>
      <c r="B63" s="209"/>
      <c r="C63" s="209"/>
      <c r="D63" s="209"/>
      <c r="E63" s="209"/>
      <c r="F63" s="209" t="str">
        <f>IF(E63="F","W","M")</f>
        <v>M</v>
      </c>
    </row>
    <row r="64" spans="1:17" ht="15.75">
      <c r="A64" s="242"/>
      <c r="B64" s="209"/>
      <c r="C64" s="209"/>
      <c r="D64" s="209"/>
      <c r="E64" s="209"/>
      <c r="F64" s="209" t="str">
        <f>IF(E64="F","W","M")</f>
        <v>M</v>
      </c>
    </row>
    <row r="65" spans="1:17" ht="15.75">
      <c r="A65" s="242"/>
      <c r="B65" s="209"/>
      <c r="C65" s="209"/>
      <c r="D65" s="209"/>
      <c r="E65" s="209"/>
      <c r="F65" s="209" t="str">
        <f>IF(E65="F","W","M")</f>
        <v>M</v>
      </c>
    </row>
    <row r="66" spans="1:17" ht="15.75">
      <c r="A66" s="242"/>
      <c r="B66" s="209"/>
      <c r="C66" s="209"/>
      <c r="D66" s="209"/>
      <c r="E66" s="209"/>
      <c r="F66" s="209" t="str">
        <f>IF(E66="F","W","M")</f>
        <v>M</v>
      </c>
    </row>
    <row r="67" spans="1:17" ht="15.75">
      <c r="A67" s="242"/>
      <c r="B67" s="209"/>
      <c r="C67" s="209"/>
      <c r="D67" s="209"/>
      <c r="E67" s="209"/>
      <c r="F67" s="209" t="str">
        <f>IF(E67="F","W","M")</f>
        <v>M</v>
      </c>
    </row>
    <row r="68" spans="1:17" ht="15.75">
      <c r="A68" s="242"/>
      <c r="B68" s="209"/>
      <c r="C68" s="209"/>
      <c r="D68" s="209"/>
      <c r="E68" s="209"/>
      <c r="F68" s="209" t="str">
        <f>IF(E68="F","W","M")</f>
        <v>M</v>
      </c>
    </row>
    <row r="69" spans="1:17" ht="15.75">
      <c r="A69" s="242"/>
      <c r="B69" s="209"/>
      <c r="C69" s="209"/>
      <c r="D69" s="209"/>
      <c r="E69" s="209"/>
      <c r="F69" s="209" t="str">
        <f>IF(E69="F","W","M")</f>
        <v>M</v>
      </c>
    </row>
    <row r="70" spans="1:17" ht="15.75">
      <c r="A70" s="242"/>
      <c r="B70" s="209"/>
      <c r="C70" s="209"/>
      <c r="D70" s="209"/>
      <c r="E70" s="209"/>
      <c r="F70" s="209" t="str">
        <f>IF(E70="F","W","M")</f>
        <v>M</v>
      </c>
    </row>
    <row r="71" spans="1:17" ht="15.75">
      <c r="A71" s="242"/>
      <c r="B71" s="209"/>
      <c r="C71" s="209"/>
      <c r="D71" s="209"/>
      <c r="E71" s="209"/>
      <c r="F71" s="209" t="str">
        <f>IF(E71="F","W","M")</f>
        <v>M</v>
      </c>
    </row>
    <row r="72" spans="1:17" ht="15.75">
      <c r="A72" s="242"/>
      <c r="B72" s="209"/>
      <c r="C72" s="209"/>
      <c r="D72" s="209"/>
      <c r="E72" s="209"/>
      <c r="F72" s="209" t="str">
        <f>IF(E72="F","W","M")</f>
        <v>M</v>
      </c>
    </row>
    <row r="73" spans="1:17" ht="15.75">
      <c r="A73" s="242"/>
      <c r="B73" s="209"/>
      <c r="C73" s="209"/>
      <c r="D73" s="209"/>
      <c r="E73" s="209"/>
      <c r="F73" s="209" t="str">
        <f>IF(E73="F","W","M")</f>
        <v>M</v>
      </c>
    </row>
    <row r="74" spans="1:17" ht="15.75">
      <c r="A74" s="242"/>
      <c r="B74" s="209"/>
      <c r="C74" s="209"/>
      <c r="D74" s="209"/>
      <c r="E74" s="209"/>
      <c r="F74" s="209" t="str">
        <f>IF(E74="F","W","M")</f>
        <v>M</v>
      </c>
    </row>
    <row r="75" spans="1:17" ht="15.75">
      <c r="A75" s="242"/>
      <c r="B75" s="209"/>
      <c r="C75" s="209"/>
      <c r="D75" s="209"/>
      <c r="E75" s="209"/>
      <c r="F75" s="209" t="str">
        <f>IF(E75="F","W","M")</f>
        <v>M</v>
      </c>
    </row>
    <row r="76" spans="1:17" ht="15.75">
      <c r="A76" s="242"/>
      <c r="B76" s="209"/>
      <c r="C76" s="209"/>
      <c r="D76" s="209"/>
      <c r="E76" s="209"/>
      <c r="F76" s="209" t="str">
        <f>IF(E76="F","W","M")</f>
        <v>M</v>
      </c>
    </row>
    <row r="77" spans="1:17" ht="15.75">
      <c r="A77" s="242"/>
      <c r="B77" s="209"/>
      <c r="C77" s="209"/>
      <c r="D77" s="209"/>
      <c r="E77" s="209"/>
      <c r="F77" s="209" t="str">
        <f>IF(E77="F","W","M")</f>
        <v>M</v>
      </c>
    </row>
    <row r="78" spans="1:17" ht="15.75">
      <c r="A78" s="242"/>
      <c r="B78" s="209"/>
      <c r="C78" s="209"/>
      <c r="D78" s="209"/>
      <c r="E78" s="209"/>
      <c r="F78" s="209" t="str">
        <f>IF(E78="F","W","M")</f>
        <v>M</v>
      </c>
    </row>
    <row r="79" spans="1:17" ht="15.75">
      <c r="A79" s="242"/>
      <c r="B79" s="209"/>
      <c r="C79" s="209"/>
      <c r="D79" s="209"/>
      <c r="E79" s="209"/>
      <c r="F79" s="209" t="str">
        <f>IF(E79="F","W","M")</f>
        <v>M</v>
      </c>
    </row>
    <row r="80" spans="1:17" ht="15.75">
      <c r="A80" s="242"/>
      <c r="B80" s="209"/>
      <c r="C80" s="209"/>
      <c r="D80" s="209"/>
      <c r="E80" s="209"/>
      <c r="F80" s="209" t="str">
        <f>IF(E80="F","W","M")</f>
        <v>M</v>
      </c>
    </row>
    <row r="81" spans="1:17" ht="15.75">
      <c r="A81" s="242"/>
      <c r="B81" s="209"/>
      <c r="C81" s="209"/>
      <c r="D81" s="209"/>
      <c r="E81" s="209"/>
      <c r="F81" s="209" t="str">
        <f>IF(E81="F","W","M")</f>
        <v>M</v>
      </c>
    </row>
    <row r="82" spans="1:17" ht="15.75">
      <c r="A82" s="242"/>
      <c r="B82" s="209"/>
      <c r="C82" s="209"/>
      <c r="D82" s="209"/>
      <c r="E82" s="209"/>
      <c r="F82" s="209" t="str">
        <f>IF(E82="F","W","M")</f>
        <v>M</v>
      </c>
    </row>
    <row r="83" spans="1:17" ht="15.75">
      <c r="A83" s="242"/>
      <c r="B83" s="209"/>
      <c r="C83" s="209"/>
      <c r="D83" s="209"/>
      <c r="E83" s="209"/>
      <c r="F83" s="209" t="str">
        <f>IF(E83="F","W","M")</f>
        <v>M</v>
      </c>
    </row>
    <row r="84" spans="1:17" ht="15.75">
      <c r="A84" s="242"/>
      <c r="B84" s="209"/>
      <c r="C84" s="209"/>
      <c r="D84" s="209"/>
      <c r="E84" s="209"/>
      <c r="F84" s="209" t="str">
        <f>IF(E84="F","W","M")</f>
        <v>M</v>
      </c>
    </row>
    <row r="85" spans="1:17" ht="15.75">
      <c r="A85" s="242"/>
      <c r="B85" s="209"/>
      <c r="C85" s="209"/>
      <c r="D85" s="209"/>
      <c r="E85" s="209"/>
      <c r="F85" s="209" t="str">
        <f>IF(E85="F","W","M")</f>
        <v>M</v>
      </c>
    </row>
    <row r="86" spans="1:17" ht="15.75">
      <c r="A86" s="242"/>
      <c r="B86" s="209"/>
      <c r="C86" s="209"/>
      <c r="D86" s="209"/>
      <c r="E86" s="209"/>
      <c r="F86" s="209" t="str">
        <f>IF(E86="F","W","M")</f>
        <v>M</v>
      </c>
    </row>
    <row r="87" spans="1:17" ht="15.75">
      <c r="A87" s="242"/>
      <c r="B87" s="209"/>
      <c r="C87" s="209"/>
      <c r="D87" s="209"/>
      <c r="E87" s="209"/>
      <c r="F87" s="209" t="str">
        <f>IF(E87="F","W","M")</f>
        <v>M</v>
      </c>
    </row>
    <row r="88" spans="1:17" ht="15.75">
      <c r="A88" s="242"/>
      <c r="B88" s="209"/>
      <c r="C88" s="209"/>
      <c r="D88" s="209"/>
      <c r="E88" s="209"/>
      <c r="F88" s="209" t="str">
        <f>IF(E88="F","W","M")</f>
        <v>M</v>
      </c>
    </row>
    <row r="89" spans="1:17" ht="15.75">
      <c r="A89" s="242"/>
      <c r="B89" s="209"/>
      <c r="C89" s="209"/>
      <c r="D89" s="209"/>
      <c r="E89" s="209"/>
      <c r="F89" s="209" t="str">
        <f>IF(E89="F","W","M")</f>
        <v>M</v>
      </c>
    </row>
    <row r="90" spans="1:17" ht="15.75">
      <c r="A90" s="242"/>
      <c r="B90" s="209"/>
      <c r="C90" s="209"/>
      <c r="D90" s="209"/>
      <c r="E90" s="209"/>
      <c r="F90" s="209" t="str">
        <f>IF(E90="F","W","M")</f>
        <v>M</v>
      </c>
    </row>
    <row r="91" spans="1:17" ht="15.75">
      <c r="A91" s="242"/>
      <c r="B91" s="209"/>
      <c r="C91" s="209"/>
      <c r="D91" s="209"/>
      <c r="E91" s="209"/>
      <c r="F91" s="209" t="str">
        <f>IF(E91="F","W","M")</f>
        <v>M</v>
      </c>
    </row>
    <row r="92" spans="1:17" ht="15.75">
      <c r="A92" s="242"/>
      <c r="B92" s="209"/>
      <c r="C92" s="209"/>
      <c r="D92" s="209"/>
      <c r="E92" s="209"/>
      <c r="F92" s="209" t="str">
        <f>IF(E92="F","W","M")</f>
        <v>M</v>
      </c>
    </row>
    <row r="93" spans="1:17" ht="15.75">
      <c r="A93" s="242"/>
      <c r="B93" s="209"/>
      <c r="C93" s="209"/>
      <c r="D93" s="209"/>
      <c r="E93" s="209"/>
      <c r="F93" s="209" t="str">
        <f>IF(E93="F","W","M")</f>
        <v>M</v>
      </c>
    </row>
    <row r="94" spans="1:17" ht="15.75">
      <c r="A94" s="242"/>
      <c r="B94" s="209"/>
      <c r="C94" s="209"/>
      <c r="D94" s="209"/>
      <c r="E94" s="209"/>
      <c r="F94" s="209" t="str">
        <f>IF(E94="F","W","M")</f>
        <v>M</v>
      </c>
    </row>
    <row r="95" spans="1:17" ht="15.75">
      <c r="A95" s="242"/>
      <c r="B95" s="209"/>
      <c r="C95" s="209"/>
      <c r="D95" s="209"/>
      <c r="E95" s="209"/>
      <c r="F95" s="209" t="str">
        <f>IF(E95="F","W","M")</f>
        <v>M</v>
      </c>
    </row>
    <row r="96" spans="1:17" ht="15.75">
      <c r="A96" s="242"/>
      <c r="B96" s="209"/>
      <c r="C96" s="209"/>
      <c r="D96" s="209"/>
      <c r="E96" s="209"/>
      <c r="F96" s="209" t="str">
        <f>IF(E96="F","W","M")</f>
        <v>M</v>
      </c>
    </row>
    <row r="97" spans="1:17" ht="15.75">
      <c r="A97" s="242"/>
      <c r="B97" s="209"/>
      <c r="C97" s="209"/>
      <c r="D97" s="209"/>
      <c r="E97" s="209"/>
      <c r="F97" s="209" t="str">
        <f>IF(E97="F","W","M")</f>
        <v>M</v>
      </c>
    </row>
    <row r="98" spans="1:17" ht="15.75">
      <c r="A98" s="242"/>
      <c r="B98" s="209"/>
      <c r="C98" s="209"/>
      <c r="D98" s="209"/>
      <c r="E98" s="209"/>
      <c r="F98" s="209" t="str">
        <f>IF(E98="F","W","M")</f>
        <v>M</v>
      </c>
    </row>
    <row r="99" spans="1:17" ht="15.75">
      <c r="A99" s="242"/>
      <c r="B99" s="209"/>
      <c r="C99" s="209"/>
      <c r="D99" s="209"/>
      <c r="E99" s="209"/>
      <c r="F99" s="209" t="str">
        <f>IF(E99="F","W","M")</f>
        <v>M</v>
      </c>
    </row>
    <row r="100" spans="1:17" ht="15.75">
      <c r="A100" s="242"/>
      <c r="B100" s="209"/>
      <c r="C100" s="209"/>
      <c r="D100" s="209"/>
      <c r="E100" s="209"/>
      <c r="F100" s="209" t="str">
        <f>IF(E100="F","W","M")</f>
        <v>M</v>
      </c>
    </row>
    <row r="101" spans="1:17" ht="15.75">
      <c r="A101" s="242"/>
      <c r="B101" s="209"/>
      <c r="C101" s="209"/>
      <c r="D101" s="209"/>
      <c r="E101" s="209"/>
      <c r="F101" s="209" t="str">
        <f>IF(E101="F","W","M")</f>
        <v>M</v>
      </c>
    </row>
    <row r="102" spans="1:17" ht="15.75">
      <c r="A102" s="242"/>
      <c r="B102" s="209"/>
      <c r="C102" s="209"/>
      <c r="D102" s="209"/>
      <c r="E102" s="209"/>
      <c r="F102" s="209" t="str">
        <f>IF(E102="F","W","M")</f>
        <v>M</v>
      </c>
    </row>
    <row r="103" spans="1:17" ht="15.75">
      <c r="A103" s="242"/>
      <c r="B103" s="209"/>
      <c r="C103" s="209"/>
      <c r="D103" s="209"/>
      <c r="E103" s="209"/>
      <c r="F103" s="209" t="str">
        <f>IF(E103="F","W","M")</f>
        <v>M</v>
      </c>
    </row>
    <row r="104" spans="1:17" ht="15.75">
      <c r="A104" s="242"/>
      <c r="B104" s="209"/>
      <c r="C104" s="209"/>
      <c r="D104" s="209"/>
      <c r="E104" s="209"/>
      <c r="F104" s="209" t="str">
        <f>IF(E104="F","W","M")</f>
        <v>M</v>
      </c>
    </row>
    <row r="105" spans="1:17" ht="15.75">
      <c r="A105" s="242"/>
      <c r="B105" s="209"/>
      <c r="C105" s="209"/>
      <c r="D105" s="209"/>
      <c r="E105" s="209"/>
      <c r="F105" s="209" t="str">
        <f>IF(E105="F","W","M")</f>
        <v>M</v>
      </c>
    </row>
    <row r="106" spans="1:17" ht="15.75">
      <c r="A106" s="242"/>
      <c r="B106" s="209"/>
      <c r="C106" s="209"/>
      <c r="D106" s="209"/>
      <c r="E106" s="209"/>
      <c r="F106" s="209" t="str">
        <f>IF(E106="F","W","M")</f>
        <v>M</v>
      </c>
    </row>
    <row r="107" spans="1:17" ht="15.75">
      <c r="A107" s="242"/>
      <c r="B107" s="209"/>
      <c r="C107" s="209"/>
      <c r="D107" s="209"/>
      <c r="E107" s="209"/>
      <c r="F107" s="209" t="str">
        <f>IF(E107="F","W","M")</f>
        <v>M</v>
      </c>
    </row>
    <row r="108" spans="1:17" ht="15.75">
      <c r="A108" s="242"/>
      <c r="B108" s="209"/>
      <c r="C108" s="209"/>
      <c r="D108" s="209"/>
      <c r="E108" s="209"/>
      <c r="F108" s="209" t="str">
        <f>IF(E108="F","W","M")</f>
        <v>M</v>
      </c>
    </row>
    <row r="109" spans="1:17" ht="15.75">
      <c r="A109" s="242"/>
      <c r="B109" s="209"/>
      <c r="C109" s="209"/>
      <c r="D109" s="209"/>
      <c r="E109" s="209"/>
      <c r="F109" s="209" t="str">
        <f>IF(E109="F","W","M")</f>
        <v>M</v>
      </c>
    </row>
    <row r="110" spans="1:17" ht="15.75">
      <c r="A110" s="242"/>
      <c r="B110" s="209"/>
      <c r="C110" s="209"/>
      <c r="D110" s="209"/>
      <c r="E110" s="209"/>
      <c r="F110" s="209" t="str">
        <f>IF(E110="F","W","M")</f>
        <v>M</v>
      </c>
    </row>
    <row r="111" spans="1:17" ht="15.75">
      <c r="A111" s="242"/>
      <c r="B111" s="209"/>
      <c r="C111" s="209"/>
      <c r="D111" s="209"/>
      <c r="E111" s="209"/>
      <c r="F111" s="209" t="str">
        <f>IF(E111="F","W","M")</f>
        <v>M</v>
      </c>
    </row>
    <row r="112" spans="1:17" ht="15.75">
      <c r="A112" s="242"/>
      <c r="B112" s="209"/>
      <c r="C112" s="209"/>
      <c r="D112" s="209"/>
      <c r="E112" s="209"/>
      <c r="F112" s="209" t="str">
        <f>IF(E112="F","W","M")</f>
        <v>M</v>
      </c>
    </row>
    <row r="113" spans="1:17" ht="15.75">
      <c r="A113" s="242"/>
      <c r="B113" s="209"/>
      <c r="C113" s="209"/>
      <c r="D113" s="209"/>
      <c r="E113" s="209"/>
      <c r="F113" s="209" t="str">
        <f>IF(E113="F","W","M")</f>
        <v>M</v>
      </c>
    </row>
    <row r="114" spans="1:17" ht="15.75">
      <c r="A114" s="242"/>
      <c r="B114" s="209"/>
      <c r="C114" s="209"/>
      <c r="D114" s="209"/>
      <c r="E114" s="209"/>
      <c r="F114" s="209" t="str">
        <f>IF(E114="F","W","M")</f>
        <v>M</v>
      </c>
    </row>
    <row r="115" spans="1:17" ht="15.75">
      <c r="A115" s="242"/>
      <c r="B115" s="209"/>
      <c r="C115" s="209"/>
      <c r="D115" s="209"/>
      <c r="E115" s="209"/>
      <c r="F115" s="209" t="str">
        <f>IF(E115="F","W","M")</f>
        <v>M</v>
      </c>
    </row>
    <row r="116" spans="1:17" ht="15.75">
      <c r="A116" s="242"/>
      <c r="B116" s="209"/>
      <c r="C116" s="209"/>
      <c r="D116" s="209"/>
      <c r="E116" s="209"/>
      <c r="F116" s="209" t="str">
        <f>IF(E116="F","W","M")</f>
        <v>M</v>
      </c>
    </row>
    <row r="117" spans="1:17" ht="15.75">
      <c r="A117" s="242"/>
      <c r="B117" s="209"/>
      <c r="C117" s="209"/>
      <c r="D117" s="209"/>
      <c r="E117" s="209"/>
      <c r="F117" s="209" t="str">
        <f>IF(E117="F","W","M")</f>
        <v>M</v>
      </c>
    </row>
    <row r="118" spans="1:17" ht="15.75">
      <c r="A118" s="242"/>
      <c r="B118" s="209"/>
      <c r="C118" s="209"/>
      <c r="D118" s="209"/>
      <c r="E118" s="209"/>
      <c r="F118" s="209" t="str">
        <f>IF(E118="F","W","M")</f>
        <v>M</v>
      </c>
    </row>
    <row r="119" spans="1:17" ht="15.75">
      <c r="A119" s="242"/>
      <c r="B119" s="209"/>
      <c r="C119" s="209"/>
      <c r="D119" s="209"/>
      <c r="E119" s="209"/>
      <c r="F119" s="209" t="str">
        <f>IF(E119="F","W","M")</f>
        <v>M</v>
      </c>
    </row>
    <row r="120" spans="1:17" ht="15.75">
      <c r="A120" s="242"/>
      <c r="B120" s="209"/>
      <c r="C120" s="209"/>
      <c r="D120" s="209"/>
      <c r="E120" s="209"/>
      <c r="F120" s="209" t="str">
        <f>IF(E120="F","W","M")</f>
        <v>M</v>
      </c>
    </row>
    <row r="121" spans="1:17" ht="15.75">
      <c r="A121" s="242"/>
      <c r="B121" s="209"/>
      <c r="C121" s="209"/>
      <c r="D121" s="209"/>
      <c r="E121" s="209"/>
      <c r="F121" s="209" t="str">
        <f>IF(E121="F","W","M")</f>
        <v>M</v>
      </c>
    </row>
    <row r="122" spans="1:17" ht="15.75">
      <c r="A122" s="242"/>
      <c r="B122" s="209"/>
      <c r="C122" s="209"/>
      <c r="D122" s="209"/>
      <c r="E122" s="209"/>
      <c r="F122" s="209" t="str">
        <f>IF(E122="F","W","M")</f>
        <v>M</v>
      </c>
    </row>
    <row r="123" spans="1:17" ht="15.75">
      <c r="A123" s="242"/>
      <c r="B123" s="209"/>
      <c r="C123" s="209"/>
      <c r="D123" s="209"/>
      <c r="E123" s="209"/>
      <c r="F123" s="209" t="str">
        <f>IF(E123="F","W","M")</f>
        <v>M</v>
      </c>
    </row>
    <row r="124" spans="1:17" ht="15.75">
      <c r="A124" s="242"/>
      <c r="B124" s="209"/>
      <c r="C124" s="209"/>
      <c r="D124" s="209"/>
      <c r="E124" s="209"/>
      <c r="F124" s="209" t="str">
        <f>IF(E124="F","W","M")</f>
        <v>M</v>
      </c>
    </row>
    <row r="125" spans="1:17" ht="15.75">
      <c r="A125" s="242"/>
      <c r="B125" s="209"/>
      <c r="C125" s="209"/>
      <c r="D125" s="209"/>
      <c r="E125" s="209"/>
      <c r="F125" s="209" t="str">
        <f>IF(E125="F","W","M")</f>
        <v>M</v>
      </c>
    </row>
    <row r="126" spans="1:17" ht="15.75">
      <c r="A126" s="242"/>
      <c r="B126" s="209"/>
      <c r="C126" s="209"/>
      <c r="D126" s="209"/>
      <c r="E126" s="209"/>
      <c r="F126" s="209" t="str">
        <f>IF(E126="F","W","M")</f>
        <v>M</v>
      </c>
    </row>
    <row r="127" spans="1:17" ht="15.75">
      <c r="A127" s="242"/>
      <c r="B127" s="209"/>
      <c r="C127" s="209"/>
      <c r="D127" s="209"/>
      <c r="E127" s="209"/>
      <c r="F127" s="209" t="str">
        <f>IF(E127="F","W","M")</f>
        <v>M</v>
      </c>
    </row>
    <row r="128" spans="1:17" ht="15.75">
      <c r="A128" s="242"/>
      <c r="B128" s="209"/>
      <c r="C128" s="209"/>
      <c r="D128" s="209"/>
      <c r="E128" s="209"/>
      <c r="F128" s="209" t="str">
        <f>IF(E128="F","W","M")</f>
        <v>M</v>
      </c>
    </row>
    <row r="129" spans="1:17" ht="15.75">
      <c r="A129" s="242"/>
      <c r="B129" s="209"/>
      <c r="C129" s="209"/>
      <c r="D129" s="209"/>
      <c r="E129" s="209"/>
      <c r="F129" s="209" t="str">
        <f>IF(E129="F","W","M")</f>
        <v>M</v>
      </c>
    </row>
    <row r="130" spans="1:17" ht="15.75">
      <c r="A130" s="242"/>
      <c r="B130" s="209"/>
      <c r="C130" s="209"/>
      <c r="D130" s="209"/>
      <c r="E130" s="209"/>
      <c r="F130" s="209" t="str">
        <f>IF(E130="F","W","M")</f>
        <v>M</v>
      </c>
    </row>
    <row r="131" spans="1:17" ht="15.75">
      <c r="A131" s="242"/>
      <c r="B131" s="209"/>
      <c r="C131" s="209"/>
      <c r="D131" s="209"/>
      <c r="E131" s="209"/>
      <c r="F131" s="209" t="str">
        <f>IF(E131="F","W","M")</f>
        <v>M</v>
      </c>
    </row>
    <row r="132" spans="1:17" ht="15.75">
      <c r="A132" s="242"/>
      <c r="B132" s="209"/>
      <c r="C132" s="209"/>
      <c r="D132" s="209"/>
      <c r="E132" s="209"/>
      <c r="F132" s="209" t="str">
        <f>IF(E132="F","W","M")</f>
        <v>M</v>
      </c>
    </row>
    <row r="133" spans="1:17" ht="15.75">
      <c r="A133" s="242"/>
      <c r="B133" s="209"/>
      <c r="C133" s="209"/>
      <c r="D133" s="209"/>
      <c r="E133" s="209"/>
      <c r="F133" s="209" t="str">
        <f>IF(E133="F","W","M")</f>
        <v>M</v>
      </c>
    </row>
    <row r="134" spans="1:17" ht="15.75">
      <c r="A134" s="242"/>
      <c r="B134" s="209"/>
      <c r="C134" s="209"/>
      <c r="D134" s="209"/>
      <c r="E134" s="209"/>
      <c r="F134" s="209" t="str">
        <f>IF(E134="F","W","M")</f>
        <v>M</v>
      </c>
    </row>
    <row r="135" spans="1:17" ht="15.75">
      <c r="A135" s="242"/>
      <c r="B135" s="209"/>
      <c r="C135" s="209"/>
      <c r="D135" s="209"/>
      <c r="E135" s="209"/>
      <c r="F135" s="209" t="str">
        <f>IF(E135="F","W","M")</f>
        <v>M</v>
      </c>
    </row>
    <row r="136" spans="1:17" ht="15.75">
      <c r="A136" s="242"/>
      <c r="B136" s="209"/>
      <c r="C136" s="209"/>
      <c r="D136" s="209"/>
      <c r="E136" s="209"/>
      <c r="F136" s="209" t="str">
        <f>IF(E136="F","W","M")</f>
        <v>M</v>
      </c>
    </row>
    <row r="137" spans="1:17" ht="15.75">
      <c r="A137" s="242"/>
      <c r="B137" s="209"/>
      <c r="C137" s="209"/>
      <c r="D137" s="209"/>
      <c r="E137" s="209"/>
      <c r="F137" s="209" t="str">
        <f>IF(E137="F","W","M")</f>
        <v>M</v>
      </c>
    </row>
    <row r="138" spans="1:17" ht="15.75">
      <c r="A138" s="242"/>
      <c r="B138" s="209"/>
      <c r="C138" s="209"/>
      <c r="D138" s="209"/>
      <c r="E138" s="209"/>
      <c r="F138" s="209" t="str">
        <f>IF(E138="F","W","M")</f>
        <v>M</v>
      </c>
    </row>
    <row r="139" spans="1:17" ht="15.75">
      <c r="A139" s="242"/>
      <c r="B139" s="209"/>
      <c r="C139" s="209"/>
      <c r="D139" s="209"/>
      <c r="E139" s="209"/>
      <c r="F139" s="209" t="str">
        <f>IF(E139="F","W","M")</f>
        <v>M</v>
      </c>
    </row>
    <row r="140" spans="1:17" ht="15.75">
      <c r="A140" s="242"/>
      <c r="B140" s="209"/>
      <c r="C140" s="209"/>
      <c r="D140" s="209"/>
      <c r="E140" s="209"/>
      <c r="F140" s="209" t="str">
        <f>IF(E140="F","W","M")</f>
        <v>M</v>
      </c>
    </row>
    <row r="141" spans="1:17" ht="15.75">
      <c r="A141" s="242"/>
      <c r="B141" s="209"/>
      <c r="C141" s="209"/>
      <c r="D141" s="209"/>
      <c r="E141" s="209"/>
      <c r="F141" s="209" t="str">
        <f>IF(E141="F","W","M")</f>
        <v>M</v>
      </c>
    </row>
    <row r="142" spans="1:17" ht="15.75">
      <c r="A142" s="242"/>
      <c r="B142" s="209"/>
      <c r="C142" s="209"/>
      <c r="D142" s="209"/>
      <c r="E142" s="209"/>
      <c r="F142" s="209" t="str">
        <f>IF(E142="F","W","M")</f>
        <v>M</v>
      </c>
    </row>
    <row r="143" spans="1:17" ht="15.75">
      <c r="A143" s="242"/>
      <c r="B143" s="209"/>
      <c r="C143" s="209"/>
      <c r="D143" s="209"/>
      <c r="E143" s="209"/>
      <c r="F143" s="209" t="str">
        <f>IF(E143="F","W","M")</f>
        <v>M</v>
      </c>
    </row>
    <row r="144" spans="1:17" ht="15.75">
      <c r="A144" s="242"/>
      <c r="B144" s="209"/>
      <c r="C144" s="209"/>
      <c r="D144" s="209"/>
      <c r="E144" s="209"/>
      <c r="F144" s="209" t="str">
        <f>IF(E144="F","W","M")</f>
        <v>M</v>
      </c>
    </row>
    <row r="145" spans="1:17" ht="15.75">
      <c r="A145" s="242"/>
      <c r="B145" s="209"/>
      <c r="C145" s="209"/>
      <c r="D145" s="209"/>
      <c r="E145" s="209"/>
      <c r="F145" s="209" t="str">
        <f>IF(E145="F","W","M")</f>
        <v>M</v>
      </c>
    </row>
    <row r="146" spans="1:17" ht="15.75">
      <c r="A146" s="242"/>
      <c r="B146" s="209"/>
      <c r="C146" s="209"/>
      <c r="D146" s="209"/>
      <c r="E146" s="209"/>
      <c r="F146" s="209" t="str">
        <f>IF(E146="F","W","M")</f>
        <v>M</v>
      </c>
    </row>
    <row r="147" spans="1:17" ht="15.75">
      <c r="A147" s="242"/>
      <c r="B147" s="209"/>
      <c r="C147" s="209"/>
      <c r="D147" s="209"/>
      <c r="E147" s="209"/>
      <c r="F147" s="209" t="str">
        <f>IF(E147="F","W","M")</f>
        <v>M</v>
      </c>
    </row>
    <row r="148" spans="1:17" ht="15.75">
      <c r="A148" s="242"/>
      <c r="B148" s="209"/>
      <c r="C148" s="209"/>
      <c r="D148" s="209"/>
      <c r="E148" s="209"/>
      <c r="F148" s="209" t="str">
        <f>IF(E148="F","W","M")</f>
        <v>M</v>
      </c>
    </row>
    <row r="149" spans="1:17" ht="15.75">
      <c r="A149" s="242"/>
      <c r="B149" s="209"/>
      <c r="C149" s="209"/>
      <c r="D149" s="209"/>
      <c r="E149" s="209"/>
      <c r="F149" s="209" t="str">
        <f>IF(E149="F","W","M")</f>
        <v>M</v>
      </c>
    </row>
    <row r="150" spans="1:17" ht="15.75">
      <c r="A150" s="242"/>
      <c r="B150" s="209"/>
      <c r="C150" s="209"/>
      <c r="D150" s="209"/>
      <c r="E150" s="209"/>
      <c r="F150" s="209" t="str">
        <f>IF(E150="F","W","M")</f>
        <v>M</v>
      </c>
    </row>
    <row r="151" spans="1:17" ht="15.75">
      <c r="A151" s="242"/>
      <c r="B151" s="209"/>
      <c r="C151" s="209"/>
      <c r="D151" s="209"/>
      <c r="E151" s="209"/>
      <c r="F151" s="209" t="str">
        <f>IF(E151="F","W","M")</f>
        <v>M</v>
      </c>
    </row>
    <row r="152" spans="1:17" ht="15.75">
      <c r="A152" s="242"/>
      <c r="B152" s="209"/>
      <c r="C152" s="209"/>
      <c r="D152" s="209"/>
      <c r="E152" s="209"/>
      <c r="F152" s="209" t="str">
        <f>IF(E152="F","W","M")</f>
        <v>M</v>
      </c>
    </row>
    <row r="153" spans="1:17" ht="15.75">
      <c r="A153" s="242"/>
      <c r="B153" s="209"/>
      <c r="C153" s="209"/>
      <c r="D153" s="209"/>
      <c r="E153" s="209"/>
      <c r="F153" s="209" t="str">
        <f>IF(E153="F","W","M")</f>
        <v>M</v>
      </c>
    </row>
    <row r="154" spans="1:17" ht="15.75">
      <c r="A154" s="242"/>
      <c r="B154" s="209"/>
      <c r="C154" s="209"/>
      <c r="D154" s="209"/>
      <c r="E154" s="209"/>
      <c r="F154" s="209" t="str">
        <f>IF(E154="F","W","M")</f>
        <v>M</v>
      </c>
    </row>
    <row r="155" spans="1:17" ht="15.75">
      <c r="A155" s="242"/>
      <c r="B155" s="209"/>
      <c r="C155" s="209"/>
      <c r="D155" s="209"/>
      <c r="E155" s="209"/>
      <c r="F155" s="209" t="str">
        <f>IF(E155="F","W","M")</f>
        <v>M</v>
      </c>
    </row>
    <row r="156" spans="1:17" ht="15.75">
      <c r="A156" s="242"/>
      <c r="B156" s="209"/>
      <c r="C156" s="209"/>
      <c r="D156" s="209"/>
      <c r="E156" s="209"/>
      <c r="F156" s="209" t="str">
        <f>IF(E156="F","W","M")</f>
        <v>M</v>
      </c>
    </row>
    <row r="157" spans="1:17" ht="15.75">
      <c r="A157" s="242"/>
      <c r="B157" s="209"/>
      <c r="C157" s="209"/>
      <c r="D157" s="209"/>
      <c r="E157" s="209"/>
      <c r="F157" s="209" t="str">
        <f>IF(E157="F","W","M")</f>
        <v>M</v>
      </c>
    </row>
    <row r="158" spans="1:17" ht="15.75">
      <c r="A158" s="242"/>
      <c r="B158" s="209"/>
      <c r="C158" s="209"/>
      <c r="D158" s="209"/>
      <c r="E158" s="209"/>
      <c r="F158" s="209" t="str">
        <f>IF(E158="F","W","M")</f>
        <v>M</v>
      </c>
    </row>
    <row r="159" spans="1:17" ht="15.75">
      <c r="A159" s="242"/>
      <c r="B159" s="209"/>
      <c r="C159" s="209"/>
      <c r="D159" s="209"/>
      <c r="E159" s="209"/>
      <c r="F159" s="209" t="str">
        <f>IF(E159="F","W","M")</f>
        <v>M</v>
      </c>
    </row>
    <row r="160" spans="1:17" ht="15.75">
      <c r="A160" s="242"/>
      <c r="B160" s="209"/>
      <c r="C160" s="209"/>
      <c r="D160" s="209"/>
      <c r="E160" s="209"/>
      <c r="F160" s="209" t="str">
        <f>IF(E160="F","W","M")</f>
        <v>M</v>
      </c>
    </row>
    <row r="161" spans="1:17" ht="15.75">
      <c r="A161" s="242"/>
      <c r="B161" s="209"/>
      <c r="C161" s="209"/>
      <c r="D161" s="209"/>
      <c r="E161" s="209"/>
      <c r="F161" s="209" t="str">
        <f>IF(E161="F","W","M")</f>
        <v>M</v>
      </c>
    </row>
    <row r="162" spans="1:17" ht="15.75">
      <c r="A162" s="242"/>
      <c r="B162" s="209"/>
      <c r="C162" s="209"/>
      <c r="D162" s="209"/>
      <c r="E162" s="209"/>
      <c r="F162" s="209" t="str">
        <f>IF(E162="F","W","M")</f>
        <v>M</v>
      </c>
    </row>
    <row r="163" spans="1:17" ht="15.75">
      <c r="A163" s="242"/>
      <c r="B163" s="209"/>
      <c r="C163" s="209"/>
      <c r="D163" s="209"/>
      <c r="E163" s="209"/>
      <c r="F163" s="209" t="str">
        <f>IF(E163="F","W","M")</f>
        <v>M</v>
      </c>
    </row>
    <row r="164" spans="1:17" ht="15.75">
      <c r="A164" s="242"/>
      <c r="B164" s="209"/>
      <c r="C164" s="209"/>
      <c r="D164" s="209"/>
      <c r="E164" s="209"/>
      <c r="F164" s="209" t="str">
        <f>IF(E164="F","W","M")</f>
        <v>M</v>
      </c>
    </row>
    <row r="165" spans="1:17" ht="15.75">
      <c r="A165" s="242"/>
      <c r="B165" s="209"/>
      <c r="C165" s="209"/>
      <c r="D165" s="209"/>
      <c r="E165" s="209"/>
      <c r="F165" s="209" t="str">
        <f>IF(E165="F","W","M")</f>
        <v>M</v>
      </c>
    </row>
    <row r="166" spans="1:17" ht="15.75">
      <c r="A166" s="242"/>
      <c r="B166" s="209"/>
      <c r="C166" s="209"/>
      <c r="D166" s="209"/>
      <c r="E166" s="209"/>
      <c r="F166" s="209" t="str">
        <f>IF(E166="F","W","M")</f>
        <v>M</v>
      </c>
    </row>
    <row r="167" spans="1:17" ht="15.75">
      <c r="A167" s="242"/>
      <c r="B167" s="209"/>
      <c r="C167" s="209"/>
      <c r="D167" s="209"/>
      <c r="E167" s="209"/>
      <c r="F167" s="209" t="str">
        <f>IF(E167="F","W","M")</f>
        <v>M</v>
      </c>
    </row>
    <row r="168" spans="1:17" ht="15.75">
      <c r="A168" s="242"/>
      <c r="B168" s="209"/>
      <c r="C168" s="209"/>
      <c r="D168" s="209"/>
      <c r="E168" s="209"/>
      <c r="F168" s="209" t="str">
        <f>IF(E168="F","W","M")</f>
        <v>M</v>
      </c>
    </row>
    <row r="169" spans="1:17" ht="15.75">
      <c r="A169" s="242"/>
      <c r="B169" s="209"/>
      <c r="C169" s="209"/>
      <c r="D169" s="209"/>
      <c r="E169" s="209"/>
      <c r="F169" s="209" t="str">
        <f>IF(E169="F","W","M")</f>
        <v>M</v>
      </c>
    </row>
    <row r="170" spans="1:17" ht="15.75">
      <c r="A170" s="242"/>
      <c r="B170" s="209"/>
      <c r="C170" s="209"/>
      <c r="D170" s="209"/>
      <c r="E170" s="209"/>
      <c r="F170" s="209" t="str">
        <f>IF(E170="F","W","M")</f>
        <v>M</v>
      </c>
    </row>
    <row r="171" spans="1:17" ht="15.75">
      <c r="A171" s="242"/>
      <c r="B171" s="209"/>
      <c r="C171" s="209"/>
      <c r="D171" s="209"/>
      <c r="E171" s="209"/>
      <c r="F171" s="209" t="str">
        <f>IF(E171="F","W","M")</f>
        <v>M</v>
      </c>
    </row>
    <row r="172" spans="1:17" ht="15.75">
      <c r="A172" s="242"/>
      <c r="B172" s="209"/>
      <c r="C172" s="209"/>
      <c r="D172" s="209"/>
      <c r="E172" s="209"/>
      <c r="F172" s="209" t="str">
        <f>IF(E172="F","W","M")</f>
        <v>M</v>
      </c>
    </row>
    <row r="173" spans="1:17" ht="15.75">
      <c r="A173" s="242"/>
      <c r="B173" s="209"/>
      <c r="C173" s="209"/>
      <c r="D173" s="209"/>
      <c r="E173" s="209"/>
      <c r="F173" s="209" t="str">
        <f>IF(E173="F","W","M")</f>
        <v>M</v>
      </c>
    </row>
    <row r="174" spans="1:17" ht="15.75">
      <c r="A174" s="242"/>
      <c r="B174" s="209"/>
      <c r="C174" s="209"/>
      <c r="D174" s="209"/>
      <c r="E174" s="209"/>
      <c r="F174" s="209" t="str">
        <f>IF(E174="F","W","M")</f>
        <v>M</v>
      </c>
    </row>
    <row r="175" spans="1:17" ht="15.75">
      <c r="A175" s="242"/>
      <c r="B175" s="209"/>
      <c r="C175" s="209"/>
      <c r="D175" s="209"/>
      <c r="E175" s="209"/>
      <c r="F175" s="209" t="str">
        <f>IF(E175="F","W","M")</f>
        <v>M</v>
      </c>
    </row>
    <row r="176" spans="1:17" ht="15.75">
      <c r="A176" s="242"/>
      <c r="B176" s="209"/>
      <c r="C176" s="209"/>
      <c r="D176" s="209"/>
      <c r="E176" s="209"/>
      <c r="F176" s="209" t="str">
        <f>IF(E176="F","W","M")</f>
        <v>M</v>
      </c>
    </row>
    <row r="177" spans="1:17" ht="15.75">
      <c r="A177" s="242"/>
      <c r="B177" s="209"/>
      <c r="C177" s="209"/>
      <c r="D177" s="209"/>
      <c r="E177" s="209"/>
      <c r="F177" s="209" t="str">
        <f>IF(E177="F","W","M")</f>
        <v>M</v>
      </c>
    </row>
    <row r="178" spans="1:17" ht="15.75">
      <c r="A178" s="242"/>
      <c r="B178" s="209"/>
      <c r="C178" s="209"/>
      <c r="D178" s="209"/>
      <c r="E178" s="209"/>
      <c r="F178" s="209" t="str">
        <f>IF(E178="F","W","M")</f>
        <v>M</v>
      </c>
    </row>
    <row r="179" spans="1:17" ht="15.75">
      <c r="A179" s="242"/>
      <c r="B179" s="209"/>
      <c r="C179" s="209"/>
      <c r="D179" s="209"/>
      <c r="E179" s="209"/>
      <c r="F179" s="209" t="str">
        <f>IF(E179="F","W","M")</f>
        <v>M</v>
      </c>
    </row>
    <row r="180" spans="1:17" ht="15.75">
      <c r="A180" s="242"/>
      <c r="B180" s="209"/>
      <c r="C180" s="209"/>
      <c r="D180" s="209"/>
      <c r="E180" s="209"/>
      <c r="F180" s="209" t="str">
        <f>IF(E180="F","W","M")</f>
        <v>M</v>
      </c>
    </row>
    <row r="181" spans="1:17" ht="15.75">
      <c r="A181" s="242"/>
      <c r="B181" s="209"/>
      <c r="C181" s="209"/>
      <c r="D181" s="209"/>
      <c r="E181" s="209"/>
      <c r="F181" s="209" t="str">
        <f>IF(E181="F","W","M")</f>
        <v>M</v>
      </c>
    </row>
    <row r="182" spans="1:17" ht="15.75">
      <c r="A182" s="242"/>
      <c r="B182" s="209"/>
      <c r="C182" s="209"/>
      <c r="D182" s="209"/>
      <c r="E182" s="209"/>
      <c r="F182" s="209" t="str">
        <f>IF(E182="F","W","M")</f>
        <v>M</v>
      </c>
    </row>
    <row r="183" spans="1:17" ht="15.75">
      <c r="A183" s="242"/>
      <c r="B183" s="209"/>
      <c r="C183" s="209"/>
      <c r="D183" s="209"/>
      <c r="E183" s="209"/>
      <c r="F183" s="209" t="str">
        <f>IF(E183="F","W","M")</f>
        <v>M</v>
      </c>
    </row>
    <row r="184" spans="1:17" ht="15.75">
      <c r="A184" s="242"/>
      <c r="B184" s="209"/>
      <c r="C184" s="209"/>
      <c r="D184" s="209"/>
      <c r="E184" s="209"/>
      <c r="F184" s="209" t="str">
        <f>IF(E184="F","W","M")</f>
        <v>M</v>
      </c>
    </row>
    <row r="185" spans="1:17" ht="15.75">
      <c r="A185" s="242"/>
      <c r="B185" s="209"/>
      <c r="C185" s="209"/>
      <c r="D185" s="209"/>
      <c r="E185" s="209"/>
      <c r="F185" s="209" t="str">
        <f>IF(E185="F","W","M")</f>
        <v>M</v>
      </c>
    </row>
    <row r="186" spans="1:17" ht="15.75">
      <c r="A186" s="242"/>
      <c r="B186" s="209"/>
      <c r="C186" s="209"/>
      <c r="D186" s="209"/>
      <c r="E186" s="209"/>
      <c r="F186" s="209" t="str">
        <f>IF(E186="F","W","M")</f>
        <v>M</v>
      </c>
    </row>
    <row r="187" spans="1:17" ht="15.75">
      <c r="A187" s="242"/>
      <c r="B187" s="209"/>
      <c r="C187" s="209"/>
      <c r="D187" s="209"/>
      <c r="E187" s="209"/>
      <c r="F187" s="209" t="str">
        <f>IF(E187="F","W","M")</f>
        <v>M</v>
      </c>
    </row>
    <row r="188" spans="1:17" ht="15.75">
      <c r="A188" s="242"/>
      <c r="B188" s="209"/>
      <c r="C188" s="209"/>
      <c r="D188" s="209"/>
      <c r="E188" s="209"/>
      <c r="F188" s="209" t="str">
        <f>IF(E188="F","W","M")</f>
        <v>M</v>
      </c>
    </row>
    <row r="189" spans="1:17" ht="15.75">
      <c r="A189" s="242"/>
      <c r="B189" s="209"/>
      <c r="C189" s="209"/>
      <c r="D189" s="209"/>
      <c r="E189" s="209"/>
      <c r="F189" s="209" t="str">
        <f>IF(E189="F","W","M")</f>
        <v>M</v>
      </c>
    </row>
    <row r="190" spans="1:17" ht="15.75">
      <c r="A190" s="242"/>
      <c r="B190" s="209"/>
      <c r="C190" s="209"/>
      <c r="D190" s="209"/>
      <c r="E190" s="209"/>
      <c r="F190" s="209" t="str">
        <f>IF(E190="F","W","M")</f>
        <v>M</v>
      </c>
    </row>
    <row r="191" spans="1:17" ht="15.75">
      <c r="A191" s="242"/>
      <c r="B191" s="209"/>
      <c r="C191" s="209"/>
      <c r="D191" s="209"/>
      <c r="E191" s="209"/>
      <c r="F191" s="209" t="str">
        <f>IF(E191="F","W","M")</f>
        <v>M</v>
      </c>
    </row>
    <row r="192" spans="1:17" ht="15.75">
      <c r="A192" s="242"/>
      <c r="B192" s="209"/>
      <c r="C192" s="209"/>
      <c r="D192" s="209"/>
      <c r="E192" s="209"/>
      <c r="F192" s="209" t="str">
        <f>IF(E192="F","W","M")</f>
        <v>M</v>
      </c>
    </row>
    <row r="193" spans="1:17" ht="15.75">
      <c r="A193" s="242"/>
      <c r="B193" s="209"/>
      <c r="C193" s="209"/>
      <c r="D193" s="209"/>
      <c r="E193" s="209"/>
      <c r="F193" s="209" t="str">
        <f>IF(E193="F","W","M")</f>
        <v>M</v>
      </c>
    </row>
    <row r="194" spans="1:17" ht="15.75">
      <c r="A194" s="242"/>
      <c r="B194" s="209"/>
      <c r="C194" s="209"/>
      <c r="D194" s="209"/>
      <c r="E194" s="209"/>
      <c r="F194" s="209" t="str">
        <f>IF(E194="F","W","M")</f>
        <v>M</v>
      </c>
    </row>
    <row r="195" spans="1:17" ht="15.75">
      <c r="A195" s="242"/>
      <c r="B195" s="209"/>
      <c r="C195" s="209"/>
      <c r="D195" s="209"/>
      <c r="E195" s="209"/>
      <c r="F195" s="209" t="str">
        <f>IF(E195="F","W","M")</f>
        <v>M</v>
      </c>
    </row>
    <row r="196" spans="1:17" ht="15.75">
      <c r="A196" s="242"/>
      <c r="B196" s="209"/>
      <c r="C196" s="209"/>
      <c r="D196" s="209"/>
      <c r="E196" s="209"/>
      <c r="F196" s="209" t="str">
        <f>IF(E196="F","W","M")</f>
        <v>M</v>
      </c>
    </row>
    <row r="197" spans="1:17" ht="15.75">
      <c r="A197" s="242"/>
      <c r="B197" s="209"/>
      <c r="C197" s="209"/>
      <c r="D197" s="209"/>
      <c r="E197" s="209"/>
      <c r="F197" s="209" t="str">
        <f>IF(E197="F","W","M")</f>
        <v>M</v>
      </c>
    </row>
    <row r="198" spans="1:17" ht="15.75">
      <c r="A198" s="242"/>
      <c r="B198" s="209"/>
      <c r="C198" s="209"/>
      <c r="D198" s="209"/>
      <c r="E198" s="209"/>
      <c r="F198" s="209" t="str">
        <f>IF(E198="F","W","M")</f>
        <v>M</v>
      </c>
    </row>
    <row r="199" spans="1:17" ht="15.75">
      <c r="A199" s="242"/>
      <c r="B199" s="209"/>
      <c r="C199" s="209"/>
      <c r="D199" s="209"/>
      <c r="E199" s="209"/>
      <c r="F199" s="209" t="str">
        <f>IF(E199="F","W","M")</f>
        <v>M</v>
      </c>
    </row>
    <row r="200" spans="1:17" ht="15.75">
      <c r="A200" s="242"/>
      <c r="B200" s="209"/>
      <c r="C200" s="209"/>
      <c r="D200" s="209"/>
      <c r="E200" s="209"/>
      <c r="F200" s="209" t="str">
        <f>IF(E200="F","W","M")</f>
        <v>M</v>
      </c>
    </row>
    <row r="201" spans="1:17" ht="15.75">
      <c r="A201" s="242"/>
      <c r="B201" s="209"/>
      <c r="C201" s="209"/>
      <c r="D201" s="209"/>
      <c r="E201" s="209"/>
      <c r="F201" s="209" t="str">
        <f>IF(E201="F","W","M")</f>
        <v>M</v>
      </c>
    </row>
  </sheetData>
  <dataValidations count="1">
    <dataValidation allowBlank="1" errorStyle="stop" operator="between" showErrorMessage="1" showInputMessage="1" sqref="C2:C40 C46:C58 C60:C201" type="list">
      <formula1>clubs</formula1>
    </dataValidation>
  </dataValidations>
</worksheet>
</file>

<file path=xl/worksheets/sheet15.xml><?xml version="1.0" encoding="utf-8"?>
<worksheet xmlns="http://schemas.openxmlformats.org/spreadsheetml/2006/main" xmlns:r="http://schemas.openxmlformats.org/officeDocument/2006/relationships">
  <dimension ref="A1:I120"/>
  <sheetViews>
    <sheetView showGridLines="1" workbookViewId="0" topLeftCell="A1">
      <selection activeCell="A1" sqref="A1"/>
    </sheetView>
  </sheetViews>
  <sheetFormatPr defaultRowHeight="15"/>
  <cols>
    <col min="1" max="1" width="12.5703125" style="26" customWidth="1"/>
    <col min="3" max="3" width="29.42578125" style="26" customWidth="1"/>
    <col min="6" max="6" width="10.42578125" customWidth="1"/>
    <col min="7" max="7" width="13.42578125" customWidth="1"/>
    <col min="8" max="8" width="16.28515625" customWidth="1"/>
  </cols>
  <sheetData>
    <row r="1" spans="1:9" ht="24.0" customHeight="1">
      <c r="A1" s="60" t="s">
        <v>729</v>
      </c>
      <c r="D1" s="60" t="s">
        <v>730</v>
      </c>
      <c r="E1" s="60" t="s">
        <v>729</v>
      </c>
      <c r="I1" s="60" t="s">
        <v>52</v>
      </c>
    </row>
    <row r="3" spans="1:9" ht="24.0" customHeight="1">
      <c r="A3" s="108" t="str">
        <f>Decsheets!A15</f>
        <v>U17 Men</v>
      </c>
      <c r="B3" s="108" t="s">
        <v>731</v>
      </c>
      <c r="C3" s="108" t="str">
        <f>Decsheets!A35</f>
        <v>U15 Boys</v>
      </c>
      <c r="D3" s="223" t="s">
        <v>731</v>
      </c>
      <c r="E3" s="108" t="s">
        <v>663</v>
      </c>
      <c r="F3" s="108" t="s">
        <v>732</v>
      </c>
      <c r="G3" s="108" t="s">
        <v>733</v>
      </c>
    </row>
    <row r="4" spans="1:9" ht="24.0" customHeight="1">
      <c r="A4" s="108" t="str">
        <f>Decsheets!A16</f>
        <v>100</v>
      </c>
      <c r="B4" s="222"/>
      <c r="C4" s="108" t="str">
        <f>Decsheets!A36</f>
        <v>100</v>
      </c>
      <c r="D4" s="224"/>
      <c r="E4" s="222"/>
      <c r="F4" s="222"/>
      <c r="G4" s="222"/>
    </row>
    <row r="5" spans="1:9" ht="24.0" customHeight="1">
      <c r="A5" s="108" t="str">
        <f>Decsheets!A17</f>
        <v>200</v>
      </c>
      <c r="B5" s="222"/>
      <c r="C5" s="108" t="str">
        <f>Decsheets!A37</f>
        <v>200</v>
      </c>
      <c r="D5" s="224"/>
      <c r="E5" s="222"/>
      <c r="F5" s="222"/>
      <c r="G5" s="222"/>
    </row>
    <row r="6" spans="1:9" ht="24.0" customHeight="1">
      <c r="A6" s="108" t="str">
        <f>Decsheets!A18</f>
        <v>1500</v>
      </c>
      <c r="B6" s="222"/>
      <c r="C6" s="108" t="str">
        <f>Decsheets!A38</f>
        <v>1500</v>
      </c>
      <c r="D6" s="224"/>
      <c r="E6" s="222"/>
      <c r="F6" s="222"/>
      <c r="G6" s="222"/>
    </row>
    <row r="7" spans="1:9" ht="24.0" customHeight="1">
      <c r="A7" s="108" t="str">
        <f>Decsheets!A19</f>
        <v>100H</v>
      </c>
      <c r="B7" s="222"/>
      <c r="C7" s="108" t="str">
        <f>Decsheets!A39</f>
        <v>80H</v>
      </c>
      <c r="D7" s="224"/>
      <c r="E7" s="222"/>
      <c r="F7" s="222"/>
      <c r="G7" s="222"/>
    </row>
    <row r="8" spans="1:9" ht="24.0" customHeight="1">
      <c r="A8" s="108" t="str">
        <f>Decsheets!A20</f>
        <v>HJ</v>
      </c>
      <c r="B8" s="222"/>
      <c r="C8" s="108" t="str">
        <f>Decsheets!A40</f>
        <v>HJ</v>
      </c>
      <c r="D8" s="224"/>
      <c r="E8" s="222"/>
      <c r="F8" s="222"/>
      <c r="G8" s="222"/>
    </row>
    <row r="9" spans="1:9" ht="24.0" customHeight="1">
      <c r="A9" s="108" t="str">
        <f>Decsheets!A21</f>
        <v>SP</v>
      </c>
      <c r="B9" s="222"/>
      <c r="C9" s="108" t="str">
        <f>Decsheets!A41</f>
        <v>LJ</v>
      </c>
      <c r="D9" s="224"/>
      <c r="E9" s="222"/>
      <c r="F9" s="222"/>
      <c r="G9" s="222"/>
    </row>
    <row r="10" spans="1:9" ht="24.0" customHeight="1">
      <c r="A10" s="108" t="str">
        <f>Decsheets!A22</f>
        <v>DT</v>
      </c>
      <c r="B10" s="222"/>
      <c r="C10" s="108" t="str">
        <f>Decsheets!A42</f>
        <v>SP</v>
      </c>
      <c r="D10" s="224"/>
      <c r="E10" s="222"/>
      <c r="F10" s="222"/>
      <c r="G10" s="222"/>
    </row>
    <row r="11" spans="1:9" ht="24.0" customHeight="1">
      <c r="A11" s="108" t="str">
        <f>Decsheets!A23</f>
        <v>JT</v>
      </c>
      <c r="B11" s="222"/>
      <c r="C11" s="108" t="str">
        <f>Decsheets!A43</f>
        <v>DT</v>
      </c>
      <c r="D11" s="224"/>
      <c r="E11" s="222"/>
      <c r="F11" s="222"/>
      <c r="G11" s="222"/>
    </row>
    <row r="12" spans="1:9" ht="24.0" customHeight="1">
      <c r="A12" s="108" t="str">
        <f>Decsheets!A24</f>
        <v>4x100</v>
      </c>
      <c r="B12" s="222"/>
      <c r="C12" s="108" t="str">
        <f>Decsheets!A44</f>
        <v>4x100</v>
      </c>
      <c r="D12" s="224"/>
      <c r="E12" s="222"/>
      <c r="F12" s="222"/>
      <c r="G12" s="222"/>
    </row>
    <row r="13" spans="1:9" ht="24.0" customHeight="1">
      <c r="A13" s="108">
        <f>Decsheets!A25</f>
        <v>0.0</v>
      </c>
      <c r="B13" s="108" t="str">
        <f>Decsheets!B25</f>
        <v>B String</v>
      </c>
      <c r="C13" s="108">
        <f>Decsheets!A45</f>
        <v>0.0</v>
      </c>
      <c r="D13" s="223" t="str">
        <f>Decsheets!D25</f>
        <v>B String</v>
      </c>
      <c r="E13" s="222"/>
      <c r="F13" s="222"/>
      <c r="G13" s="222"/>
    </row>
    <row r="14" spans="1:9" ht="24.0" customHeight="1">
      <c r="A14" s="108" t="str">
        <f>Decsheets!A26</f>
        <v>100</v>
      </c>
      <c r="B14" s="222"/>
      <c r="C14" s="108" t="str">
        <f>Decsheets!A46</f>
        <v>100</v>
      </c>
      <c r="D14" s="224"/>
      <c r="E14" s="222"/>
      <c r="F14" s="222"/>
      <c r="G14" s="222"/>
    </row>
    <row r="15" spans="1:9" ht="24.0" customHeight="1">
      <c r="A15" s="108" t="str">
        <f>Decsheets!A27</f>
        <v>200</v>
      </c>
      <c r="B15" s="222"/>
      <c r="C15" s="108" t="str">
        <f>Decsheets!A47</f>
        <v>200</v>
      </c>
      <c r="D15" s="224"/>
      <c r="E15" s="222"/>
      <c r="F15" s="222"/>
      <c r="G15" s="222"/>
    </row>
    <row r="16" spans="1:9" ht="24.0" customHeight="1">
      <c r="A16" s="108" t="str">
        <f>Decsheets!A28</f>
        <v>1500</v>
      </c>
      <c r="B16" s="222"/>
      <c r="C16" s="108" t="str">
        <f>Decsheets!A48</f>
        <v>1500</v>
      </c>
      <c r="D16" s="224"/>
      <c r="E16" s="222"/>
      <c r="F16" s="222"/>
      <c r="G16" s="222"/>
    </row>
    <row r="17" spans="1:9" ht="24.0" customHeight="1">
      <c r="A17" s="108" t="str">
        <f>Decsheets!A29</f>
        <v>100H</v>
      </c>
      <c r="B17" s="222"/>
      <c r="C17" s="108" t="str">
        <f>Decsheets!A49</f>
        <v>80H</v>
      </c>
      <c r="D17" s="224"/>
      <c r="E17" s="222"/>
      <c r="F17" s="222"/>
      <c r="G17" s="222"/>
    </row>
    <row r="18" spans="1:9" ht="24.0" customHeight="1">
      <c r="A18" s="108" t="str">
        <f>Decsheets!A30</f>
        <v>HJ</v>
      </c>
      <c r="B18" s="222"/>
      <c r="C18" s="108" t="str">
        <f>Decsheets!A50</f>
        <v>HJ</v>
      </c>
      <c r="D18" s="224"/>
      <c r="E18" s="222"/>
      <c r="F18" s="222"/>
      <c r="G18" s="222"/>
    </row>
    <row r="19" spans="1:9" ht="24.0" customHeight="1">
      <c r="A19" s="108" t="str">
        <f>Decsheets!A31</f>
        <v>SP</v>
      </c>
      <c r="B19" s="222"/>
      <c r="C19" s="108" t="str">
        <f>Decsheets!A51</f>
        <v>LJ</v>
      </c>
      <c r="D19" s="224"/>
      <c r="E19" s="222"/>
      <c r="F19" s="222"/>
      <c r="G19" s="222"/>
    </row>
    <row r="20" spans="1:9" ht="24.0" customHeight="1">
      <c r="A20" s="108" t="str">
        <f>Decsheets!A32</f>
        <v>DT</v>
      </c>
      <c r="B20" s="222"/>
      <c r="C20" s="108" t="str">
        <f>Decsheets!A52</f>
        <v>SP</v>
      </c>
      <c r="D20" s="224"/>
      <c r="E20" s="222"/>
      <c r="F20" s="222"/>
      <c r="G20" s="222"/>
    </row>
    <row r="21" spans="1:9" ht="24.0" customHeight="1">
      <c r="A21" s="108" t="str">
        <f>Decsheets!A33</f>
        <v>JT</v>
      </c>
      <c r="B21" s="222"/>
      <c r="C21" s="108" t="str">
        <f>Decsheets!A53</f>
        <v>DT</v>
      </c>
      <c r="D21" s="224"/>
      <c r="E21" s="222"/>
      <c r="F21" s="222"/>
      <c r="G21" s="222"/>
    </row>
    <row r="22" spans="1:9" ht="24.0" customHeight="1">
      <c r="A22" s="108">
        <f>Decsheets!A34</f>
        <v>0.0</v>
      </c>
      <c r="B22" s="222">
        <f>Decsheets!B34</f>
        <v>0.0</v>
      </c>
      <c r="C22" s="108">
        <f>Decsheets!A54</f>
        <v>0.0</v>
      </c>
      <c r="D22" s="224">
        <f>Decsheets!D34</f>
        <v>0.0</v>
      </c>
      <c r="E22" s="222"/>
      <c r="F22" s="222"/>
      <c r="G22" s="222"/>
    </row>
    <row r="23" spans="1:9" ht="24.0" customHeight="1">
      <c r="A23" s="108" t="str">
        <f>Decsheets!A55</f>
        <v>U13  Boys</v>
      </c>
      <c r="B23" s="108" t="s">
        <v>731</v>
      </c>
      <c r="C23" s="108" t="str">
        <f>Decsheets!A73</f>
        <v>U11  Boys</v>
      </c>
      <c r="D23" s="223" t="s">
        <v>731</v>
      </c>
      <c r="E23" s="222"/>
      <c r="F23" s="222"/>
      <c r="G23" s="222"/>
    </row>
    <row r="24" spans="1:9" ht="24.0" customHeight="1">
      <c r="A24" s="108" t="str">
        <f>Decsheets!A56</f>
        <v>100</v>
      </c>
      <c r="B24" s="222"/>
      <c r="C24" s="108" t="str">
        <f>Decsheets!A74</f>
        <v>100</v>
      </c>
      <c r="D24" s="223"/>
      <c r="E24" s="222"/>
      <c r="F24" s="222"/>
      <c r="G24" s="222"/>
    </row>
    <row r="25" spans="1:9" ht="24.0" customHeight="1">
      <c r="A25" s="108" t="str">
        <f>Decsheets!A57</f>
        <v>200</v>
      </c>
      <c r="B25" s="222"/>
      <c r="C25" s="108" t="str">
        <f>Decsheets!A75</f>
        <v>800</v>
      </c>
      <c r="D25" s="223"/>
      <c r="E25" s="222"/>
      <c r="F25" s="222"/>
      <c r="G25" s="222"/>
    </row>
    <row r="26" spans="1:9" ht="24.0" customHeight="1">
      <c r="A26" s="108" t="str">
        <f>Decsheets!A58</f>
        <v>1500</v>
      </c>
      <c r="B26" s="222"/>
      <c r="C26" s="108" t="str">
        <f>Decsheets!A76</f>
        <v>LJ</v>
      </c>
      <c r="D26" s="223"/>
      <c r="E26" s="222"/>
      <c r="F26" s="222"/>
      <c r="G26" s="222"/>
    </row>
    <row r="27" spans="1:9" ht="24.0" customHeight="1">
      <c r="A27" s="108" t="str">
        <f>Decsheets!A59</f>
        <v>75H</v>
      </c>
      <c r="B27" s="222"/>
      <c r="C27" s="108" t="str">
        <f>Decsheets!A77</f>
        <v>Vortex</v>
      </c>
      <c r="D27" s="223"/>
      <c r="E27" s="222"/>
      <c r="F27" s="222"/>
      <c r="G27" s="222"/>
    </row>
    <row r="28" spans="1:9" ht="24.0" customHeight="1">
      <c r="A28" s="108" t="str">
        <f>Decsheets!A60</f>
        <v>LJ</v>
      </c>
      <c r="B28" s="222"/>
      <c r="C28" s="108" t="str">
        <f>Decsheets!A78</f>
        <v>4x100</v>
      </c>
      <c r="D28" s="223"/>
      <c r="E28" s="222"/>
      <c r="F28" s="222"/>
      <c r="G28" s="222"/>
    </row>
    <row r="29" spans="1:9" ht="24.0" customHeight="1">
      <c r="A29" s="108" t="str">
        <f>Decsheets!A61</f>
        <v>SP</v>
      </c>
      <c r="B29" s="222"/>
      <c r="C29" s="108">
        <f>Decsheets!A79</f>
        <v>0.0</v>
      </c>
      <c r="D29" s="223" t="str">
        <f>Decsheets!B79</f>
        <v>B String</v>
      </c>
      <c r="E29" s="222"/>
      <c r="F29" s="222"/>
      <c r="G29" s="222"/>
    </row>
    <row r="30" spans="1:9" ht="24.0" customHeight="1">
      <c r="A30" s="108" t="str">
        <f>Decsheets!A62</f>
        <v>JT</v>
      </c>
      <c r="B30" s="222"/>
      <c r="C30" s="108" t="str">
        <f>Decsheets!A80</f>
        <v>100</v>
      </c>
      <c r="D30" s="223"/>
      <c r="E30" s="222"/>
      <c r="F30" s="222"/>
      <c r="G30" s="222"/>
    </row>
    <row r="31" spans="1:9" ht="24.0" customHeight="1">
      <c r="A31" s="108" t="str">
        <f>Decsheets!A63</f>
        <v>4x100</v>
      </c>
      <c r="B31" s="222"/>
      <c r="C31" s="108" t="str">
        <f>Decsheets!A81</f>
        <v>800</v>
      </c>
      <c r="D31" s="223"/>
      <c r="E31" s="222"/>
      <c r="F31" s="222"/>
      <c r="G31" s="222"/>
    </row>
    <row r="32" spans="1:9" ht="24.0" customHeight="1">
      <c r="A32" s="108">
        <f>Decsheets!A64</f>
        <v>0.0</v>
      </c>
      <c r="B32" s="108" t="str">
        <f>Decsheets!B64</f>
        <v>B String</v>
      </c>
      <c r="C32" s="108" t="str">
        <f>Decsheets!A82</f>
        <v>LJ</v>
      </c>
      <c r="D32" s="223"/>
      <c r="E32" s="222"/>
      <c r="F32" s="222"/>
      <c r="G32" s="222"/>
    </row>
    <row r="33" spans="1:9" ht="24.0" customHeight="1">
      <c r="A33" s="108" t="str">
        <f>Decsheets!A65</f>
        <v>100</v>
      </c>
      <c r="B33" s="222"/>
      <c r="C33" s="108" t="str">
        <f>Decsheets!A83</f>
        <v>Vortex</v>
      </c>
      <c r="D33" s="223"/>
      <c r="E33" s="222"/>
      <c r="F33" s="222"/>
      <c r="G33" s="222"/>
    </row>
    <row r="34" spans="1:9" ht="24.0" customHeight="1">
      <c r="A34" s="108" t="str">
        <f>Decsheets!A66</f>
        <v>200</v>
      </c>
      <c r="B34" s="222"/>
      <c r="D34" s="26"/>
      <c r="E34" s="222"/>
      <c r="F34" s="222"/>
      <c r="G34" s="222"/>
    </row>
    <row r="35" spans="1:9" ht="24.0" customHeight="1">
      <c r="A35" s="108" t="str">
        <f>Decsheets!A67</f>
        <v>1500</v>
      </c>
      <c r="B35" s="222"/>
      <c r="D35" s="26"/>
      <c r="E35" s="222"/>
      <c r="F35" s="222"/>
      <c r="G35" s="222"/>
    </row>
    <row r="36" spans="1:9" ht="24.0" customHeight="1">
      <c r="A36" s="108" t="str">
        <f>Decsheets!A68</f>
        <v>75H</v>
      </c>
      <c r="B36" s="222"/>
      <c r="D36" s="26"/>
      <c r="E36" s="222"/>
      <c r="F36" s="222"/>
      <c r="G36" s="222"/>
    </row>
    <row r="37" spans="1:9" ht="24.0" customHeight="1">
      <c r="A37" s="108" t="str">
        <f>Decsheets!A69</f>
        <v>LJ</v>
      </c>
      <c r="B37" s="222"/>
      <c r="D37" s="26"/>
      <c r="E37" s="222"/>
      <c r="F37" s="222"/>
      <c r="G37" s="222"/>
    </row>
    <row r="38" spans="1:9" ht="24.0" customHeight="1">
      <c r="A38" s="108" t="str">
        <f>Decsheets!A70</f>
        <v>SP</v>
      </c>
      <c r="B38" s="222"/>
      <c r="D38" s="26"/>
      <c r="E38" s="222"/>
      <c r="F38" s="222"/>
      <c r="G38" s="222"/>
    </row>
    <row r="39" spans="1:9" ht="24.0" customHeight="1">
      <c r="A39" s="108" t="str">
        <f>Decsheets!A71</f>
        <v>JT</v>
      </c>
      <c r="B39" s="222"/>
      <c r="D39" s="26"/>
      <c r="E39" s="222"/>
      <c r="F39" s="222"/>
      <c r="G39" s="222"/>
    </row>
    <row r="40" spans="1:9" ht="24.0" customHeight="1">
      <c r="A40" s="60" t="s">
        <v>729</v>
      </c>
      <c r="D40" s="60" t="s">
        <v>734</v>
      </c>
    </row>
    <row r="41" spans="1:9" ht="16.5" customHeight="1">
      <c r="A41" s="60"/>
      <c r="D41" s="60"/>
    </row>
    <row r="42" spans="1:9" ht="24.0" customHeight="1">
      <c r="A42" s="108" t="str">
        <f>Decsheets!A85</f>
        <v>U17 Women</v>
      </c>
      <c r="B42" s="108" t="s">
        <v>731</v>
      </c>
      <c r="C42" s="108" t="str">
        <f>Decsheets!A103</f>
        <v>U15 Girls</v>
      </c>
      <c r="D42" s="108" t="s">
        <v>731</v>
      </c>
    </row>
    <row r="43" spans="1:9" ht="24.0" customHeight="1">
      <c r="A43" s="108" t="str">
        <f>Decsheets!A86</f>
        <v>100</v>
      </c>
      <c r="B43" s="108"/>
      <c r="C43" s="108" t="str">
        <f>Decsheets!A104</f>
        <v>100</v>
      </c>
      <c r="D43" s="108"/>
    </row>
    <row r="44" spans="1:9" ht="24.0" customHeight="1">
      <c r="A44" s="108" t="str">
        <f>Decsheets!A87</f>
        <v>200</v>
      </c>
      <c r="B44" s="108"/>
      <c r="C44" s="108" t="str">
        <f>Decsheets!A105</f>
        <v>200</v>
      </c>
      <c r="D44" s="108"/>
    </row>
    <row r="45" spans="1:9" ht="24.0" customHeight="1">
      <c r="A45" s="108" t="str">
        <f>Decsheets!A88</f>
        <v>800</v>
      </c>
      <c r="B45" s="108"/>
      <c r="C45" s="108" t="str">
        <f>Decsheets!A106</f>
        <v>800</v>
      </c>
      <c r="D45" s="108"/>
    </row>
    <row r="46" spans="1:9" ht="24.0" customHeight="1">
      <c r="A46" s="108" t="str">
        <f>Decsheets!A89</f>
        <v>80H</v>
      </c>
      <c r="B46" s="108"/>
      <c r="C46" s="108" t="str">
        <f>Decsheets!A107</f>
        <v>75H</v>
      </c>
      <c r="D46" s="108"/>
    </row>
    <row r="47" spans="1:9" ht="24.0" customHeight="1">
      <c r="A47" s="108" t="str">
        <f>Decsheets!A90</f>
        <v>LJ</v>
      </c>
      <c r="B47" s="108"/>
      <c r="C47" s="108" t="str">
        <f>Decsheets!A108</f>
        <v>HJ</v>
      </c>
      <c r="D47" s="108"/>
    </row>
    <row r="48" spans="1:9" ht="24.0" customHeight="1">
      <c r="A48" s="108" t="str">
        <f>Decsheets!A91</f>
        <v>SP</v>
      </c>
      <c r="B48" s="108"/>
      <c r="C48" s="108" t="str">
        <f>Decsheets!A109</f>
        <v>LJ</v>
      </c>
      <c r="D48" s="108"/>
    </row>
    <row r="49" spans="1:9" ht="24.0" customHeight="1">
      <c r="A49" s="108" t="str">
        <f>Decsheets!A92</f>
        <v>DT</v>
      </c>
      <c r="B49" s="108"/>
      <c r="C49" s="108" t="str">
        <f>Decsheets!A110</f>
        <v>SP</v>
      </c>
      <c r="D49" s="108"/>
    </row>
    <row r="50" spans="1:9" ht="24.0" customHeight="1">
      <c r="A50" s="108" t="str">
        <f>Decsheets!A93</f>
        <v>4x100</v>
      </c>
      <c r="B50" s="108"/>
      <c r="C50" s="108" t="str">
        <f>Decsheets!A111</f>
        <v>DT</v>
      </c>
      <c r="D50" s="108"/>
    </row>
    <row r="51" spans="1:9" ht="24.0" customHeight="1">
      <c r="A51" s="108">
        <f>Decsheets!A94</f>
        <v>0.0</v>
      </c>
      <c r="B51" s="108" t="str">
        <f>Decsheets!B94</f>
        <v>B String</v>
      </c>
      <c r="C51" s="108" t="str">
        <f>Decsheets!A112</f>
        <v>4x100</v>
      </c>
      <c r="D51" s="108"/>
    </row>
    <row r="52" spans="1:9" ht="24.0" customHeight="1">
      <c r="A52" s="108" t="str">
        <f>Decsheets!A95</f>
        <v>100</v>
      </c>
      <c r="B52" s="108"/>
      <c r="C52" s="108">
        <f>Decsheets!A113</f>
        <v>0.0</v>
      </c>
      <c r="D52" s="108" t="str">
        <f>Decsheets!B113</f>
        <v>B String</v>
      </c>
    </row>
    <row r="53" spans="1:9" ht="24.0" customHeight="1">
      <c r="A53" s="108" t="str">
        <f>Decsheets!A96</f>
        <v>200</v>
      </c>
      <c r="B53" s="108"/>
      <c r="C53" s="108" t="str">
        <f>Decsheets!A114</f>
        <v>100</v>
      </c>
      <c r="D53" s="108"/>
    </row>
    <row r="54" spans="1:9" ht="24.0" customHeight="1">
      <c r="A54" s="108" t="str">
        <f>Decsheets!A97</f>
        <v>800</v>
      </c>
      <c r="B54" s="108"/>
      <c r="C54" s="108" t="str">
        <f>Decsheets!A115</f>
        <v>200</v>
      </c>
      <c r="D54" s="108"/>
    </row>
    <row r="55" spans="1:9" ht="24.0" customHeight="1">
      <c r="A55" s="108" t="str">
        <f>Decsheets!A98</f>
        <v>80H</v>
      </c>
      <c r="B55" s="108"/>
      <c r="C55" s="108" t="str">
        <f>Decsheets!A116</f>
        <v>800</v>
      </c>
      <c r="D55" s="108"/>
    </row>
    <row r="56" spans="1:9" ht="24.0" customHeight="1">
      <c r="A56" s="108" t="str">
        <f>Decsheets!A99</f>
        <v>LJ</v>
      </c>
      <c r="B56" s="108"/>
      <c r="C56" s="108" t="str">
        <f>Decsheets!A117</f>
        <v>75H</v>
      </c>
      <c r="D56" s="108"/>
    </row>
    <row r="57" spans="1:9" ht="24.0" customHeight="1">
      <c r="A57" s="108" t="str">
        <f>Decsheets!A100</f>
        <v>SP</v>
      </c>
      <c r="B57" s="108"/>
      <c r="C57" s="108" t="str">
        <f>Decsheets!A118</f>
        <v>HJ</v>
      </c>
      <c r="D57" s="108"/>
    </row>
    <row r="58" spans="1:9" ht="24.0" customHeight="1">
      <c r="A58" s="108" t="str">
        <f>Decsheets!A101</f>
        <v>DT</v>
      </c>
      <c r="B58" s="108"/>
      <c r="C58" s="108" t="str">
        <f>Decsheets!A119</f>
        <v>LJ</v>
      </c>
      <c r="D58" s="108"/>
    </row>
    <row r="59" spans="1:9" ht="24.0" customHeight="1">
      <c r="A59" s="26">
        <f>Decsheets!A102</f>
        <v>0.0</v>
      </c>
      <c r="B59" s="26">
        <f>Decsheets!B102</f>
        <v>0.0</v>
      </c>
      <c r="C59" s="108" t="str">
        <f>Decsheets!A120</f>
        <v>SP</v>
      </c>
      <c r="D59" s="108"/>
    </row>
    <row r="60" spans="1:9" ht="24.0" customHeight="1">
      <c r="B60" s="26"/>
      <c r="C60" s="108" t="str">
        <f>Decsheets!A121</f>
        <v>DT</v>
      </c>
      <c r="D60" s="108"/>
    </row>
    <row r="61" spans="1:9" ht="24.0" customHeight="1">
      <c r="A61" s="108" t="str">
        <f>Decsheets!A123</f>
        <v>U13  Girls</v>
      </c>
      <c r="B61" s="108" t="s">
        <v>731</v>
      </c>
      <c r="C61" s="108" t="str">
        <f>Decsheets!A145</f>
        <v>U11  Girls</v>
      </c>
      <c r="D61" s="108" t="s">
        <v>731</v>
      </c>
    </row>
    <row r="62" spans="1:9" ht="24.0" customHeight="1">
      <c r="A62" s="108" t="str">
        <f>Decsheets!A124</f>
        <v>100</v>
      </c>
      <c r="B62" s="108"/>
      <c r="C62" s="108" t="str">
        <f>Decsheets!A146</f>
        <v>100</v>
      </c>
      <c r="D62" s="108"/>
    </row>
    <row r="63" spans="1:9" ht="24.0" customHeight="1">
      <c r="A63" s="108" t="str">
        <f>Decsheets!A125</f>
        <v>200</v>
      </c>
      <c r="B63" s="108"/>
      <c r="C63" s="108" t="str">
        <f>Decsheets!A147</f>
        <v>800</v>
      </c>
      <c r="D63" s="108"/>
    </row>
    <row r="64" spans="1:9" ht="24.0" customHeight="1">
      <c r="A64" s="108" t="str">
        <f>Decsheets!A126</f>
        <v>800</v>
      </c>
      <c r="B64" s="108"/>
      <c r="C64" s="108" t="str">
        <f>Decsheets!A148</f>
        <v>LJ</v>
      </c>
      <c r="D64" s="108"/>
    </row>
    <row r="65" spans="1:9" ht="24.0" customHeight="1">
      <c r="A65" s="108" t="str">
        <f>Decsheets!A127</f>
        <v>1500</v>
      </c>
      <c r="B65" s="108"/>
      <c r="C65" s="108" t="str">
        <f>Decsheets!A149</f>
        <v>Vortex</v>
      </c>
      <c r="D65" s="108"/>
    </row>
    <row r="66" spans="1:9" ht="24.0" customHeight="1">
      <c r="A66" s="108" t="str">
        <f>Decsheets!A128</f>
        <v>70H</v>
      </c>
      <c r="B66" s="108"/>
      <c r="C66" s="108" t="str">
        <f>Decsheets!A150</f>
        <v>4x100</v>
      </c>
      <c r="D66" s="108"/>
    </row>
    <row r="67" spans="1:9" ht="24.0" customHeight="1">
      <c r="A67" s="108" t="str">
        <f>Decsheets!A129</f>
        <v>HJ</v>
      </c>
      <c r="B67" s="108"/>
      <c r="C67" s="108">
        <f>Decsheets!A151</f>
        <v>0.0</v>
      </c>
      <c r="D67" s="108" t="str">
        <f>Decsheets!B151</f>
        <v>B String</v>
      </c>
    </row>
    <row r="68" spans="1:9" ht="24.0" customHeight="1">
      <c r="A68" s="108" t="str">
        <f>Decsheets!A130</f>
        <v>LJ</v>
      </c>
      <c r="B68" s="108"/>
      <c r="C68" s="108" t="str">
        <f>Decsheets!A152</f>
        <v>100</v>
      </c>
      <c r="D68" s="108"/>
    </row>
    <row r="69" spans="1:9" ht="24.0" customHeight="1">
      <c r="A69" s="108" t="str">
        <f>Decsheets!A131</f>
        <v>SP</v>
      </c>
      <c r="B69" s="108"/>
      <c r="C69" s="108" t="str">
        <f>Decsheets!A153</f>
        <v>800</v>
      </c>
      <c r="D69" s="108"/>
    </row>
    <row r="70" spans="1:9" ht="24.0" customHeight="1">
      <c r="A70" s="108" t="str">
        <f>Decsheets!A132</f>
        <v>JT</v>
      </c>
      <c r="B70" s="108"/>
      <c r="C70" s="108" t="str">
        <f>Decsheets!A154</f>
        <v>LJ</v>
      </c>
      <c r="D70" s="108"/>
    </row>
    <row r="71" spans="1:9" ht="24.0" customHeight="1">
      <c r="A71" s="108" t="str">
        <f>Decsheets!A133</f>
        <v>4x100</v>
      </c>
      <c r="B71" s="108"/>
      <c r="C71" s="108" t="str">
        <f>Decsheets!A155</f>
        <v>Vortex</v>
      </c>
      <c r="D71" s="108"/>
    </row>
    <row r="72" spans="1:9" ht="24.0" customHeight="1">
      <c r="A72" s="108">
        <f>Decsheets!A134</f>
        <v>0.0</v>
      </c>
      <c r="B72" s="108" t="str">
        <f>Decsheets!B134</f>
        <v>B String</v>
      </c>
      <c r="D72" s="26"/>
    </row>
    <row r="73" spans="1:9" ht="24.0" customHeight="1">
      <c r="A73" s="108" t="str">
        <f>Decsheets!A135</f>
        <v>100</v>
      </c>
      <c r="B73" s="108"/>
      <c r="D73" s="26"/>
    </row>
    <row r="74" spans="1:9" ht="24.0" customHeight="1">
      <c r="A74" s="108" t="str">
        <f>Decsheets!A136</f>
        <v>200</v>
      </c>
      <c r="B74" s="108"/>
      <c r="D74" s="26"/>
    </row>
    <row r="75" spans="1:9" ht="24.0" customHeight="1">
      <c r="A75" s="108" t="str">
        <f>Decsheets!A137</f>
        <v>800</v>
      </c>
      <c r="B75" s="108"/>
      <c r="D75" s="26"/>
    </row>
    <row r="76" spans="1:9" ht="24.0" customHeight="1">
      <c r="A76" s="108" t="str">
        <f>Decsheets!A138</f>
        <v>1500</v>
      </c>
      <c r="B76" s="108"/>
      <c r="D76" s="26"/>
    </row>
    <row r="77" spans="1:9" ht="24.0" customHeight="1">
      <c r="A77" s="108" t="str">
        <f>Decsheets!A139</f>
        <v>70H</v>
      </c>
      <c r="B77" s="108"/>
      <c r="D77" s="26"/>
    </row>
    <row r="78" spans="1:9" ht="24.0" customHeight="1">
      <c r="A78" s="108" t="str">
        <f>Decsheets!A140</f>
        <v>HJ</v>
      </c>
      <c r="B78" s="108"/>
      <c r="D78" s="26"/>
    </row>
    <row r="79" spans="1:9" ht="24.0" customHeight="1">
      <c r="A79" s="108" t="str">
        <f>Decsheets!A141</f>
        <v>LJ</v>
      </c>
      <c r="B79" s="108"/>
      <c r="D79" s="26"/>
    </row>
    <row r="80" spans="1:9" ht="24.0" customHeight="1">
      <c r="A80" s="108" t="str">
        <f>Decsheets!A142</f>
        <v>SP</v>
      </c>
      <c r="B80" s="108"/>
    </row>
    <row r="81" spans="1:9" ht="24.0" customHeight="1">
      <c r="A81" s="108" t="str">
        <f>Decsheets!A143</f>
        <v>JT</v>
      </c>
      <c r="B81" s="108"/>
    </row>
    <row r="85" spans="1:9" ht="24.0" customHeight="1">
      <c r="A85" s="21"/>
    </row>
    <row r="86" spans="1:9" ht="24.0" customHeight="1">
      <c r="A86" s="21"/>
    </row>
    <row r="87" spans="1:9" ht="24.0" customHeight="1">
      <c r="A87" s="21"/>
    </row>
    <row r="88" spans="1:9" ht="24.0" customHeight="1">
      <c r="A88" s="21"/>
    </row>
    <row r="89" spans="1:9" ht="24.0" customHeight="1">
      <c r="A89" s="21"/>
    </row>
    <row r="90" spans="1:9" ht="24.0" customHeight="1">
      <c r="A90" s="21"/>
    </row>
    <row r="91" spans="1:9" ht="24.0" customHeight="1">
      <c r="A91" s="21"/>
    </row>
    <row r="92" spans="1:9" ht="24.0" customHeight="1">
      <c r="A92" s="21"/>
    </row>
    <row r="93" spans="1:9" ht="24.0" customHeight="1">
      <c r="A93" s="21"/>
    </row>
    <row r="94" spans="1:9" ht="24.0" customHeight="1">
      <c r="A94" s="21"/>
    </row>
    <row r="95" spans="1:9" ht="24.0" customHeight="1">
      <c r="A95" s="21"/>
    </row>
    <row r="96" spans="1:9" ht="24.0" customHeight="1">
      <c r="A96" s="21"/>
    </row>
    <row r="97" spans="1:9" ht="24.0" customHeight="1">
      <c r="A97" s="21"/>
    </row>
    <row r="98" spans="1:9" ht="24.0" customHeight="1">
      <c r="A98" s="21"/>
    </row>
    <row r="99" spans="1:9" ht="24.0" customHeight="1">
      <c r="A99" s="21"/>
    </row>
    <row r="100" spans="1:9" ht="24.0" customHeight="1">
      <c r="A100" s="21"/>
    </row>
    <row r="101" spans="1:9" ht="24.0" customHeight="1">
      <c r="A101" s="21"/>
    </row>
    <row r="102" spans="1:9" ht="24.0" customHeight="1">
      <c r="A102" s="21"/>
    </row>
    <row r="103" spans="1:9" ht="24.0" customHeight="1">
      <c r="A103" s="21"/>
    </row>
    <row r="104" spans="1:9" ht="24.0" customHeight="1">
      <c r="A104" s="21"/>
    </row>
    <row r="105" spans="1:9" ht="24.0" customHeight="1">
      <c r="A105" s="21"/>
    </row>
    <row r="106" spans="1:9" ht="24.0" customHeight="1">
      <c r="A106" s="21"/>
    </row>
    <row r="107" spans="1:9" ht="24.0" customHeight="1">
      <c r="A107" s="21"/>
    </row>
    <row r="108" spans="1:9" ht="24.0" customHeight="1">
      <c r="A108" s="21"/>
    </row>
    <row r="109" spans="1:9" ht="24.0" customHeight="1">
      <c r="A109" s="21"/>
    </row>
    <row r="110" spans="1:9" ht="24.0" customHeight="1">
      <c r="A110" s="21"/>
    </row>
    <row r="111" spans="1:9" ht="24.0" customHeight="1">
      <c r="A111" s="21"/>
    </row>
    <row r="112" spans="1:9" ht="24.0" customHeight="1">
      <c r="A112" s="21"/>
    </row>
    <row r="113" spans="1:9" ht="24.0" customHeight="1">
      <c r="A113" s="21"/>
    </row>
    <row r="114" spans="1:9" ht="24.0" customHeight="1">
      <c r="A114" s="21"/>
    </row>
    <row r="115" spans="1:9" ht="24.0" customHeight="1">
      <c r="A115" s="21"/>
    </row>
    <row r="116" spans="1:9" ht="24.0" customHeight="1">
      <c r="A116" s="21"/>
    </row>
    <row r="117" spans="1:9" ht="24.0" customHeight="1">
      <c r="A117" s="21"/>
    </row>
    <row r="118" spans="1:9" ht="24.0" customHeight="1">
      <c r="A118" s="21"/>
    </row>
    <row r="119" spans="1:9" ht="24.0" customHeight="1">
      <c r="A119" s="21"/>
    </row>
    <row r="120" spans="1:9" ht="24.0" customHeight="1">
      <c r="A120" s="21"/>
    </row>
  </sheetData>
  <dataValidations count="2">
    <dataValidation allowBlank="1" errorStyle="stop" operator="between" showErrorMessage="1" showInputMessage="1" sqref="F4:F39" type="list">
      <formula1>clubs!$D$2:$D$5</formula1>
    </dataValidation>
    <dataValidation allowBlank="1" errorStyle="stop" operator="between" showErrorMessage="1" showInputMessage="1" sqref="G4:G39" type="list">
      <formula1>clubs!$E$2:$E$3</formula1>
    </dataValidation>
  </dataValidations>
</worksheet>
</file>

<file path=xl/worksheets/sheet16.xml><?xml version="1.0" encoding="utf-8"?>
<worksheet xmlns="http://schemas.openxmlformats.org/spreadsheetml/2006/main" xmlns:r="http://schemas.openxmlformats.org/officeDocument/2006/relationships">
  <dimension ref="A1:R1212"/>
  <sheetViews>
    <sheetView showGridLines="1" workbookViewId="0" topLeftCell="A1196">
      <selection activeCell="A1" sqref="A1"/>
    </sheetView>
  </sheetViews>
  <sheetFormatPr defaultRowHeight="15"/>
  <cols>
    <col min="3" max="3" width="10.28515625" customWidth="1"/>
    <col min="6" max="7" width="12.7109375" customWidth="1"/>
    <col min="8" max="8" width="13.140625" customWidth="1"/>
    <col min="10" max="10" width="6.5703125" customWidth="1"/>
    <col min="11" max="11" width="5.7109375" style="127" customWidth="1"/>
  </cols>
  <sheetData>
    <row r="1" spans="1:18" s="40" customFormat="1" ht="20.1" customHeight="1">
      <c r="A1" s="189" t="s">
        <v>665</v>
      </c>
      <c r="B1" s="189" t="s">
        <v>735</v>
      </c>
      <c r="C1" s="189" t="s">
        <v>736</v>
      </c>
      <c r="D1" s="189" t="s">
        <v>737</v>
      </c>
      <c r="E1" s="190" t="s">
        <v>738</v>
      </c>
      <c r="F1" s="190" t="s">
        <v>739</v>
      </c>
      <c r="G1" s="190" t="s">
        <v>740</v>
      </c>
      <c r="H1" s="190" t="s">
        <v>7</v>
      </c>
      <c r="I1" s="190" t="s">
        <v>735</v>
      </c>
      <c r="J1" s="191" t="s">
        <v>741</v>
      </c>
      <c r="K1" s="195" t="s">
        <v>742</v>
      </c>
      <c r="L1" s="190" t="s">
        <v>743</v>
      </c>
      <c r="M1" s="190" t="s">
        <v>744</v>
      </c>
      <c r="N1" s="190" t="s">
        <v>745</v>
      </c>
      <c r="O1" s="192" t="s">
        <v>746</v>
      </c>
      <c r="P1" s="192"/>
      <c r="Q1" s="193"/>
      <c r="R1" s="194"/>
    </row>
    <row r="2" spans="1:18">
      <c r="A2" s="21" t="str">
        <f>Under17Women!T14</f>
        <v>W</v>
      </c>
      <c r="B2" s="21" t="str">
        <f>Under17Women!U14</f>
        <v>U17</v>
      </c>
      <c r="C2" s="21">
        <f>Under17Women!V14</f>
        <v>100.0</v>
      </c>
      <c r="D2" s="21" t="str">
        <f>Under17Women!W14</f>
        <v>A</v>
      </c>
      <c r="E2" s="98">
        <f>Under17Women!B14</f>
        <v>1.0</v>
      </c>
      <c r="F2" s="21" t="str">
        <f>LEFT(Under17Women!C14,FIND(" ",Under17Women!C14)-1)</f>
        <v>Simuene</v>
      </c>
      <c r="G2" s="21" t="str">
        <f>RIGHT(Under17Women!C14,LEN(Under17Women!C14)-FIND(" ",Under17Women!C14))</f>
        <v>Pierrette</v>
      </c>
      <c r="H2" s="21" t="str">
        <f>VLOOKUP(Under17Women!D14,clubs!A:B,2,FALSE)</f>
        <v>E&amp;H</v>
      </c>
      <c r="I2" s="21" t="str">
        <f>B2&amp;A2</f>
        <v>U17W</v>
      </c>
      <c r="J2" s="117">
        <f>Under17Women!E14</f>
        <v>13.25</v>
      </c>
      <c r="K2" s="127">
        <f>Under17Women!X14</f>
        <v>-0.8</v>
      </c>
    </row>
    <row r="3" spans="1:18">
      <c r="A3" s="21" t="str">
        <f>Under17Women!T15</f>
        <v>W</v>
      </c>
      <c r="B3" s="21" t="str">
        <f>Under17Women!U15</f>
        <v>U17</v>
      </c>
      <c r="C3" s="21">
        <f>Under17Women!V15</f>
        <v>100.0</v>
      </c>
      <c r="D3" s="21" t="str">
        <f>Under17Women!W15</f>
        <v>A</v>
      </c>
      <c r="E3" s="98">
        <f>Under17Women!B15</f>
        <v>2.0</v>
      </c>
      <c r="F3" s="21" t="str">
        <f>LEFT(Under17Women!C15,FIND(" ",Under17Women!C15)-1)</f>
        <v>Dara</v>
      </c>
      <c r="G3" s="21" t="str">
        <f>RIGHT(Under17Women!C15,LEN(Under17Women!C15)-FIND(" ",Under17Women!C15))</f>
        <v>Apoola</v>
      </c>
      <c r="H3" s="21" t="str">
        <f>VLOOKUP(Under17Women!D15,clubs!A:B,2,FALSE)</f>
        <v>SBH</v>
      </c>
      <c r="I3" s="21" t="str">
        <f>B3&amp;A3</f>
        <v>U17W</v>
      </c>
      <c r="J3" s="117">
        <f>Under17Women!E15</f>
        <v>13.35</v>
      </c>
      <c r="K3" s="127">
        <f>Under17Women!X15</f>
        <v>-0.8</v>
      </c>
    </row>
    <row r="4" spans="1:18">
      <c r="A4" s="21" t="str">
        <f>Under17Women!T16</f>
        <v>W</v>
      </c>
      <c r="B4" s="21" t="str">
        <f>Under17Women!U16</f>
        <v>U17</v>
      </c>
      <c r="C4" s="21">
        <f>Under17Women!V16</f>
        <v>100.0</v>
      </c>
      <c r="D4" s="21" t="str">
        <f>Under17Women!W16</f>
        <v>A</v>
      </c>
      <c r="E4" s="98">
        <f>Under17Women!B16</f>
        <v>3.0</v>
      </c>
      <c r="F4" s="21" t="str">
        <f>LEFT(Under17Women!C16,FIND(" ",Under17Women!C16)-1)</f>
        <v>Amber</v>
      </c>
      <c r="G4" s="21" t="str">
        <f>RIGHT(Under17Women!C16,LEN(Under17Women!C16)-FIND(" ",Under17Women!C16))</f>
        <v>Henry</v>
      </c>
      <c r="H4" s="21" t="str">
        <f>VLOOKUP(Under17Women!D16,clubs!A:B,2,FALSE)</f>
        <v>ESM</v>
      </c>
      <c r="I4" s="21" t="str">
        <f>B4&amp;A4</f>
        <v>U17W</v>
      </c>
      <c r="J4" s="117">
        <f>Under17Women!E16</f>
        <v>13.53</v>
      </c>
      <c r="K4" s="127">
        <f>Under17Women!X16</f>
        <v>-0.8</v>
      </c>
    </row>
    <row r="5" spans="1:18">
      <c r="A5" s="21" t="str">
        <f>Under17Women!T17</f>
        <v>W</v>
      </c>
      <c r="B5" s="21" t="str">
        <f>Under17Women!U17</f>
        <v>U17</v>
      </c>
      <c r="C5" s="21">
        <f>Under17Women!V17</f>
        <v>100.0</v>
      </c>
      <c r="D5" s="21" t="str">
        <f>Under17Women!W17</f>
        <v>A</v>
      </c>
      <c r="E5" s="98" t="str">
        <f>Under17Women!B17</f>
        <v>4</v>
      </c>
      <c r="F5" s="21" t="e">
        <f>LEFT(Under17Women!C17,FIND(" ",Under17Women!C17)-1)</f>
        <v>#VALUE!</v>
      </c>
      <c r="G5" s="21" t="e">
        <f>RIGHT(Under17Women!C17,LEN(Under17Women!C17)-FIND(" ",Under17Women!C17))</f>
        <v>#VALUE!</v>
      </c>
      <c r="H5" s="21" t="e">
        <f>VLOOKUP(Under17Women!D17,clubs!A:B,2,FALSE)</f>
        <v>#N/A</v>
      </c>
      <c r="I5" s="21" t="str">
        <f>B5&amp;A5</f>
        <v>U17W</v>
      </c>
      <c r="J5" s="117">
        <f>Under17Women!E17</f>
        <v>0.0</v>
      </c>
      <c r="K5" s="127">
        <f>Under17Women!X17</f>
        <v>-0.8</v>
      </c>
    </row>
    <row r="6" spans="1:18">
      <c r="A6" s="21" t="str">
        <f>Under17Women!T18</f>
        <v>W</v>
      </c>
      <c r="B6" s="21" t="str">
        <f>Under17Women!U18</f>
        <v>U17</v>
      </c>
      <c r="C6" s="21">
        <f>Under17Women!V18</f>
        <v>100.0</v>
      </c>
      <c r="D6" s="21" t="str">
        <f>Under17Women!W18</f>
        <v>A</v>
      </c>
      <c r="E6" s="98" t="str">
        <f>Under17Women!B18</f>
        <v>5</v>
      </c>
      <c r="F6" s="21" t="e">
        <f>LEFT(Under17Women!C18,FIND(" ",Under17Women!C18)-1)</f>
        <v>#VALUE!</v>
      </c>
      <c r="G6" s="21" t="e">
        <f>RIGHT(Under17Women!C18,LEN(Under17Women!C18)-FIND(" ",Under17Women!C18))</f>
        <v>#VALUE!</v>
      </c>
      <c r="H6" s="21" t="e">
        <f>VLOOKUP(Under17Women!D18,clubs!A:B,2,FALSE)</f>
        <v>#N/A</v>
      </c>
      <c r="I6" s="21" t="str">
        <f>B6&amp;A6</f>
        <v>U17W</v>
      </c>
      <c r="J6" s="117">
        <f>Under17Women!E18</f>
        <v>0.0</v>
      </c>
      <c r="K6" s="127">
        <f>Under17Women!X18</f>
        <v>-0.8</v>
      </c>
    </row>
    <row r="7" spans="1:18">
      <c r="A7" s="21" t="str">
        <f>Under17Women!T19</f>
        <v>W</v>
      </c>
      <c r="B7" s="21" t="str">
        <f>Under17Women!U19</f>
        <v>U17</v>
      </c>
      <c r="C7" s="21">
        <f>Under17Women!V19</f>
        <v>100.0</v>
      </c>
      <c r="D7" s="21" t="str">
        <f>Under17Women!W19</f>
        <v>A</v>
      </c>
      <c r="E7" s="98" t="str">
        <f>Under17Women!B19</f>
        <v>6</v>
      </c>
      <c r="F7" s="21" t="e">
        <f>LEFT(Under17Women!C19,FIND(" ",Under17Women!C19)-1)</f>
        <v>#VALUE!</v>
      </c>
      <c r="G7" s="21" t="e">
        <f>RIGHT(Under17Women!C19,LEN(Under17Women!C19)-FIND(" ",Under17Women!C19))</f>
        <v>#VALUE!</v>
      </c>
      <c r="H7" s="21" t="e">
        <f>VLOOKUP(Under17Women!D19,clubs!A:B,2,FALSE)</f>
        <v>#N/A</v>
      </c>
      <c r="I7" s="21" t="str">
        <f>B7&amp;A7</f>
        <v>U17W</v>
      </c>
      <c r="J7" s="117">
        <f>Under17Women!E19</f>
        <v>0.0</v>
      </c>
      <c r="K7" s="127">
        <f>Under17Women!X19</f>
        <v>-0.8</v>
      </c>
    </row>
    <row r="8" spans="1:18">
      <c r="A8" s="21" t="str">
        <f>Under17Women!T20</f>
        <v>W</v>
      </c>
      <c r="B8" s="21" t="str">
        <f>Under17Women!U20</f>
        <v>U17</v>
      </c>
      <c r="C8" s="21">
        <f>Under17Women!V20</f>
        <v>100.0</v>
      </c>
      <c r="D8" s="21" t="str">
        <f>Under17Women!W20</f>
        <v>A</v>
      </c>
      <c r="E8" s="98" t="str">
        <f>Under17Women!B20</f>
        <v>7</v>
      </c>
      <c r="F8" s="21" t="e">
        <f>LEFT(Under17Women!C20,FIND(" ",Under17Women!C20)-1)</f>
        <v>#VALUE!</v>
      </c>
      <c r="G8" s="21" t="e">
        <f>RIGHT(Under17Women!C20,LEN(Under17Women!C20)-FIND(" ",Under17Women!C20))</f>
        <v>#VALUE!</v>
      </c>
      <c r="H8" s="21" t="e">
        <f>VLOOKUP(Under17Women!D20,clubs!A:B,2,FALSE)</f>
        <v>#N/A</v>
      </c>
      <c r="I8" s="21" t="str">
        <f>B8&amp;A8</f>
        <v>U17W</v>
      </c>
      <c r="J8" s="117">
        <f>Under17Women!E20</f>
        <v>0.0</v>
      </c>
      <c r="K8" s="127">
        <f>Under17Women!X20</f>
        <v>-0.8</v>
      </c>
    </row>
    <row r="9" spans="1:18">
      <c r="A9" s="21" t="str">
        <f>Under17Women!T21</f>
        <v>W</v>
      </c>
      <c r="B9" s="21" t="str">
        <f>Under17Women!U21</f>
        <v>U17</v>
      </c>
      <c r="C9" s="21">
        <f>Under17Women!V21</f>
        <v>100.0</v>
      </c>
      <c r="D9" s="21" t="str">
        <f>Under17Women!W21</f>
        <v>A</v>
      </c>
      <c r="E9" s="98" t="str">
        <f>Under17Women!B21</f>
        <v>8</v>
      </c>
      <c r="F9" s="21" t="e">
        <f>LEFT(Under17Women!C21,FIND(" ",Under17Women!C21)-1)</f>
        <v>#VALUE!</v>
      </c>
      <c r="G9" s="21" t="e">
        <f>RIGHT(Under17Women!C21,LEN(Under17Women!C21)-FIND(" ",Under17Women!C21))</f>
        <v>#VALUE!</v>
      </c>
      <c r="H9" s="21" t="e">
        <f>VLOOKUP(Under17Women!D21,clubs!A:B,2,FALSE)</f>
        <v>#N/A</v>
      </c>
      <c r="I9" s="21" t="str">
        <f>B9&amp;A9</f>
        <v>U17W</v>
      </c>
      <c r="J9" s="117">
        <f>Under17Women!E21</f>
        <v>0.0</v>
      </c>
      <c r="K9" s="127">
        <f>Under17Women!X21</f>
        <v>-0.8</v>
      </c>
    </row>
    <row r="10" spans="1:18">
      <c r="A10" s="21">
        <f>Under17Women!T22</f>
        <v>0.0</v>
      </c>
      <c r="B10" s="21">
        <f>Under17Women!U22</f>
        <v>0.0</v>
      </c>
      <c r="C10" s="21">
        <f>Under17Women!V22</f>
        <v>0.0</v>
      </c>
      <c r="D10" s="21">
        <f>Under17Women!W22</f>
        <v>0.0</v>
      </c>
      <c r="E10" s="98">
        <f>Under17Women!B22</f>
        <v>0.0</v>
      </c>
      <c r="F10" s="21" t="str">
        <f>LEFT(Under17Women!C22,FIND(" ",Under17Women!C22)-1)</f>
        <v>Women's</v>
      </c>
      <c r="G10" s="21" t="str">
        <f>RIGHT(Under17Women!C22,LEN(Under17Women!C22)-FIND(" ",Under17Women!C22))</f>
        <v>B 100m</v>
      </c>
      <c r="H10" s="21" t="e">
        <f>VLOOKUP(Under17Women!D22,clubs!A:B,2,FALSE)</f>
        <v>#N/A</v>
      </c>
      <c r="I10" s="21" t="str">
        <f>B10&amp;A10</f>
        <v>00</v>
      </c>
      <c r="J10" s="117">
        <f>Under17Women!E22</f>
        <v>-0.8</v>
      </c>
      <c r="K10" s="127">
        <f>Under17Women!X22</f>
        <v>0.0</v>
      </c>
    </row>
    <row r="11" spans="1:18">
      <c r="A11" s="21" t="str">
        <f>Under17Women!T23</f>
        <v>W</v>
      </c>
      <c r="B11" s="21" t="str">
        <f>Under17Women!U23</f>
        <v>U17</v>
      </c>
      <c r="C11" s="21">
        <f>Under17Women!V23</f>
        <v>100.0</v>
      </c>
      <c r="D11" s="21" t="str">
        <f>Under17Women!W23</f>
        <v>B</v>
      </c>
      <c r="E11" s="98">
        <f>Under17Women!B23</f>
        <v>1.0</v>
      </c>
      <c r="F11" s="21" t="str">
        <f>LEFT(Under17Women!C23,FIND(" ",Under17Women!C23)-1)</f>
        <v>Elizabeth</v>
      </c>
      <c r="G11" s="21" t="str">
        <f>RIGHT(Under17Women!C23,LEN(Under17Women!C23)-FIND(" ",Under17Women!C23))</f>
        <v>Tulu</v>
      </c>
      <c r="H11" s="21" t="str">
        <f>VLOOKUP(Under17Women!D23,clubs!A:B,2,FALSE)</f>
        <v>E&amp;H</v>
      </c>
      <c r="I11" s="21" t="str">
        <f>B11&amp;A11</f>
        <v>U17W</v>
      </c>
      <c r="J11" s="117">
        <f>Under17Women!E23</f>
        <v>13.41</v>
      </c>
      <c r="K11" s="127">
        <f>Under17Women!X23</f>
        <v>-0.8</v>
      </c>
    </row>
    <row r="12" spans="1:18">
      <c r="A12" s="21" t="str">
        <f>Under17Women!T24</f>
        <v>W</v>
      </c>
      <c r="B12" s="21" t="str">
        <f>Under17Women!U24</f>
        <v>U17</v>
      </c>
      <c r="C12" s="21">
        <f>Under17Women!V24</f>
        <v>100.0</v>
      </c>
      <c r="D12" s="21" t="str">
        <f>Under17Women!W24</f>
        <v>B</v>
      </c>
      <c r="E12" s="98">
        <f>Under17Women!B24</f>
        <v>2.0</v>
      </c>
      <c r="F12" s="21" t="str">
        <f>LEFT(Under17Women!C24,FIND(" ",Under17Women!C24)-1)</f>
        <v>Shikira</v>
      </c>
      <c r="G12" s="21" t="str">
        <f>RIGHT(Under17Women!C24,LEN(Under17Women!C24)-FIND(" ",Under17Women!C24))</f>
        <v>Riley</v>
      </c>
      <c r="H12" s="21" t="str">
        <f>VLOOKUP(Under17Women!D24,clubs!A:B,2,FALSE)</f>
        <v>SBH</v>
      </c>
      <c r="I12" s="21" t="str">
        <f>B12&amp;A12</f>
        <v>U17W</v>
      </c>
      <c r="J12" s="117">
        <f>Under17Women!E24</f>
        <v>13.76</v>
      </c>
      <c r="K12" s="127">
        <f>Under17Women!X24</f>
        <v>-0.8</v>
      </c>
    </row>
    <row r="13" spans="1:18">
      <c r="A13" s="21" t="str">
        <f>Under17Women!T25</f>
        <v>W</v>
      </c>
      <c r="B13" s="21" t="str">
        <f>Under17Women!U25</f>
        <v>U17</v>
      </c>
      <c r="C13" s="21">
        <f>Under17Women!V25</f>
        <v>100.0</v>
      </c>
      <c r="D13" s="21" t="str">
        <f>Under17Women!W25</f>
        <v>B</v>
      </c>
      <c r="E13" s="98">
        <f>Under17Women!B25</f>
        <v>3.0</v>
      </c>
      <c r="F13" s="21" t="str">
        <f>LEFT(Under17Women!C25,FIND(" ",Under17Women!C25)-1)</f>
        <v>Laura</v>
      </c>
      <c r="G13" s="21" t="str">
        <f>RIGHT(Under17Women!C25,LEN(Under17Women!C25)-FIND(" ",Under17Women!C25))</f>
        <v>Stewart</v>
      </c>
      <c r="H13" s="21" t="str">
        <f>VLOOKUP(Under17Women!D25,clubs!A:B,2,FALSE)</f>
        <v>ESM</v>
      </c>
      <c r="I13" s="21" t="str">
        <f>B13&amp;A13</f>
        <v>U17W</v>
      </c>
      <c r="J13" s="117">
        <f>Under17Women!E25</f>
        <v>13.76</v>
      </c>
      <c r="K13" s="127">
        <f>Under17Women!X25</f>
        <v>-0.8</v>
      </c>
    </row>
    <row r="14" spans="1:18">
      <c r="A14" s="21" t="str">
        <f>Under17Women!T26</f>
        <v>W</v>
      </c>
      <c r="B14" s="21" t="str">
        <f>Under17Women!U26</f>
        <v>U17</v>
      </c>
      <c r="C14" s="21">
        <f>Under17Women!V26</f>
        <v>100.0</v>
      </c>
      <c r="D14" s="21" t="str">
        <f>Under17Women!W26</f>
        <v>B</v>
      </c>
      <c r="E14" s="98" t="str">
        <f>Under17Women!B26</f>
        <v>4</v>
      </c>
      <c r="F14" s="21" t="e">
        <f>LEFT(Under17Women!C26,FIND(" ",Under17Women!C26)-1)</f>
        <v>#VALUE!</v>
      </c>
      <c r="G14" s="21" t="e">
        <f>RIGHT(Under17Women!C26,LEN(Under17Women!C26)-FIND(" ",Under17Women!C26))</f>
        <v>#VALUE!</v>
      </c>
      <c r="H14" s="21" t="e">
        <f>VLOOKUP(Under17Women!D26,clubs!A:B,2,FALSE)</f>
        <v>#N/A</v>
      </c>
      <c r="I14" s="21" t="str">
        <f>B14&amp;A14</f>
        <v>U17W</v>
      </c>
      <c r="J14" s="117">
        <f>Under17Women!E26</f>
        <v>0.0</v>
      </c>
      <c r="K14" s="127">
        <f>Under17Women!X26</f>
        <v>-0.8</v>
      </c>
    </row>
    <row r="15" spans="1:18">
      <c r="A15" s="21" t="str">
        <f>Under17Women!T27</f>
        <v>W</v>
      </c>
      <c r="B15" s="21" t="str">
        <f>Under17Women!U27</f>
        <v>U17</v>
      </c>
      <c r="C15" s="21">
        <f>Under17Women!V27</f>
        <v>100.0</v>
      </c>
      <c r="D15" s="21" t="str">
        <f>Under17Women!W27</f>
        <v>B</v>
      </c>
      <c r="E15" s="98" t="str">
        <f>Under17Women!B27</f>
        <v>5</v>
      </c>
      <c r="F15" s="21" t="e">
        <f>LEFT(Under17Women!C27,FIND(" ",Under17Women!C27)-1)</f>
        <v>#VALUE!</v>
      </c>
      <c r="G15" s="21" t="e">
        <f>RIGHT(Under17Women!C27,LEN(Under17Women!C27)-FIND(" ",Under17Women!C27))</f>
        <v>#VALUE!</v>
      </c>
      <c r="H15" s="21" t="e">
        <f>VLOOKUP(Under17Women!D27,clubs!A:B,2,FALSE)</f>
        <v>#N/A</v>
      </c>
      <c r="I15" s="21" t="str">
        <f>B15&amp;A15</f>
        <v>U17W</v>
      </c>
      <c r="J15" s="117">
        <f>Under17Women!E27</f>
        <v>0.0</v>
      </c>
      <c r="K15" s="127">
        <f>Under17Women!X27</f>
        <v>-0.8</v>
      </c>
    </row>
    <row r="16" spans="1:18">
      <c r="A16" s="21" t="str">
        <f>Under17Women!T28</f>
        <v>W</v>
      </c>
      <c r="B16" s="21" t="str">
        <f>Under17Women!U28</f>
        <v>U17</v>
      </c>
      <c r="C16" s="21">
        <f>Under17Women!V28</f>
        <v>100.0</v>
      </c>
      <c r="D16" s="21" t="str">
        <f>Under17Women!W28</f>
        <v>B</v>
      </c>
      <c r="E16" s="98" t="str">
        <f>Under17Women!B28</f>
        <v>6</v>
      </c>
      <c r="F16" s="21" t="e">
        <f>LEFT(Under17Women!C28,FIND(" ",Under17Women!C28)-1)</f>
        <v>#VALUE!</v>
      </c>
      <c r="G16" s="21" t="e">
        <f>RIGHT(Under17Women!C28,LEN(Under17Women!C28)-FIND(" ",Under17Women!C28))</f>
        <v>#VALUE!</v>
      </c>
      <c r="H16" s="21" t="e">
        <f>VLOOKUP(Under17Women!D28,clubs!A:B,2,FALSE)</f>
        <v>#N/A</v>
      </c>
      <c r="I16" s="21" t="str">
        <f>B16&amp;A16</f>
        <v>U17W</v>
      </c>
      <c r="J16" s="117">
        <f>Under17Women!E28</f>
        <v>0.0</v>
      </c>
      <c r="K16" s="127">
        <f>Under17Women!X28</f>
        <v>-0.8</v>
      </c>
    </row>
    <row r="17" spans="1:18">
      <c r="A17" s="21" t="str">
        <f>Under17Women!T29</f>
        <v>W</v>
      </c>
      <c r="B17" s="21" t="str">
        <f>Under17Women!U29</f>
        <v>U17</v>
      </c>
      <c r="C17" s="21">
        <f>Under17Women!V29</f>
        <v>100.0</v>
      </c>
      <c r="D17" s="21" t="str">
        <f>Under17Women!W29</f>
        <v>B</v>
      </c>
      <c r="E17" s="98" t="str">
        <f>Under17Women!B29</f>
        <v>7</v>
      </c>
      <c r="F17" s="21" t="e">
        <f>LEFT(Under17Women!C29,FIND(" ",Under17Women!C29)-1)</f>
        <v>#VALUE!</v>
      </c>
      <c r="G17" s="21" t="e">
        <f>RIGHT(Under17Women!C29,LEN(Under17Women!C29)-FIND(" ",Under17Women!C29))</f>
        <v>#VALUE!</v>
      </c>
      <c r="H17" s="21" t="e">
        <f>VLOOKUP(Under17Women!D29,clubs!A:B,2,FALSE)</f>
        <v>#N/A</v>
      </c>
      <c r="I17" s="21" t="str">
        <f>B17&amp;A17</f>
        <v>U17W</v>
      </c>
      <c r="J17" s="117">
        <f>Under17Women!E29</f>
        <v>0.0</v>
      </c>
      <c r="K17" s="127">
        <f>Under17Women!X29</f>
        <v>-0.8</v>
      </c>
    </row>
    <row r="18" spans="1:18">
      <c r="A18" s="21" t="str">
        <f>Under17Women!T30</f>
        <v>W</v>
      </c>
      <c r="B18" s="21" t="str">
        <f>Under17Women!U30</f>
        <v>U17</v>
      </c>
      <c r="C18" s="21">
        <f>Under17Women!V30</f>
        <v>100.0</v>
      </c>
      <c r="D18" s="21" t="str">
        <f>Under17Women!W30</f>
        <v>B</v>
      </c>
      <c r="E18" s="98" t="str">
        <f>Under17Women!B30</f>
        <v>8</v>
      </c>
      <c r="F18" s="21" t="e">
        <f>LEFT(Under17Women!C30,FIND(" ",Under17Women!C30)-1)</f>
        <v>#VALUE!</v>
      </c>
      <c r="G18" s="21" t="e">
        <f>RIGHT(Under17Women!C30,LEN(Under17Women!C30)-FIND(" ",Under17Women!C30))</f>
        <v>#VALUE!</v>
      </c>
      <c r="H18" s="21" t="e">
        <f>VLOOKUP(Under17Women!D30,clubs!A:B,2,FALSE)</f>
        <v>#N/A</v>
      </c>
      <c r="I18" s="21" t="str">
        <f>B18&amp;A18</f>
        <v>U17W</v>
      </c>
      <c r="J18" s="117">
        <f>Under17Women!E30</f>
        <v>0.0</v>
      </c>
      <c r="K18" s="127">
        <f>Under17Women!X30</f>
        <v>-0.8</v>
      </c>
    </row>
    <row r="19" spans="1:18">
      <c r="A19" s="21">
        <f>Under17Women!T31</f>
        <v>0.0</v>
      </c>
      <c r="B19" s="21">
        <f>Under17Women!U31</f>
        <v>0.0</v>
      </c>
      <c r="C19" s="21">
        <f>Under17Women!V31</f>
        <v>0.0</v>
      </c>
      <c r="D19" s="21">
        <f>Under17Women!W31</f>
        <v>0.0</v>
      </c>
      <c r="E19" s="98">
        <f>Under17Women!B31</f>
        <v>0.0</v>
      </c>
      <c r="F19" s="21" t="str">
        <f>LEFT(Under17Women!C31,FIND(" ",Under17Women!C31)-1)</f>
        <v>Women's</v>
      </c>
      <c r="G19" s="21" t="str">
        <f>RIGHT(Under17Women!C31,LEN(Under17Women!C31)-FIND(" ",Under17Women!C31))</f>
        <v>A 200m</v>
      </c>
      <c r="H19" s="21" t="e">
        <f>VLOOKUP(Under17Women!D31,clubs!A:B,2,FALSE)</f>
        <v>#N/A</v>
      </c>
      <c r="I19" s="21" t="str">
        <f>B19&amp;A19</f>
        <v>00</v>
      </c>
      <c r="J19" s="117">
        <f>Under17Women!E31</f>
        <v>0.1</v>
      </c>
      <c r="K19" s="127">
        <f>Under17Women!X31</f>
        <v>0.0</v>
      </c>
    </row>
    <row r="20" spans="1:18">
      <c r="A20" s="21" t="str">
        <f>Under17Women!T32</f>
        <v>W</v>
      </c>
      <c r="B20" s="21" t="str">
        <f>Under17Women!U32</f>
        <v>U17</v>
      </c>
      <c r="C20" s="21">
        <f>Under17Women!V32</f>
        <v>200.0</v>
      </c>
      <c r="D20" s="21" t="str">
        <f>Under17Women!W32</f>
        <v>A</v>
      </c>
      <c r="E20" s="98">
        <f>Under17Women!B32</f>
        <v>1.0</v>
      </c>
      <c r="F20" s="21" t="str">
        <f>LEFT(Under17Women!C32,FIND(" ",Under17Women!C32)-1)</f>
        <v>Simuene</v>
      </c>
      <c r="G20" s="21" t="str">
        <f>RIGHT(Under17Women!C32,LEN(Under17Women!C32)-FIND(" ",Under17Women!C32))</f>
        <v>Pierrette</v>
      </c>
      <c r="H20" s="21" t="str">
        <f>VLOOKUP(Under17Women!D32,clubs!A:B,2,FALSE)</f>
        <v>E&amp;H</v>
      </c>
      <c r="I20" s="21" t="str">
        <f>B20&amp;A20</f>
        <v>U17W</v>
      </c>
      <c r="J20" s="117">
        <f>Under17Women!E32</f>
        <v>27.77</v>
      </c>
      <c r="K20" s="127">
        <f>Under17Women!X32</f>
        <v>0.1</v>
      </c>
    </row>
    <row r="21" spans="1:18">
      <c r="A21" s="21" t="str">
        <f>Under17Women!T33</f>
        <v>W</v>
      </c>
      <c r="B21" s="21" t="str">
        <f>Under17Women!U33</f>
        <v>U17</v>
      </c>
      <c r="C21" s="21">
        <f>Under17Women!V33</f>
        <v>200.0</v>
      </c>
      <c r="D21" s="21" t="str">
        <f>Under17Women!W33</f>
        <v>A</v>
      </c>
      <c r="E21" s="98">
        <f>Under17Women!B33</f>
        <v>2.0</v>
      </c>
      <c r="F21" s="21" t="str">
        <f>LEFT(Under17Women!C33,FIND(" ",Under17Women!C33)-1)</f>
        <v>Rachel</v>
      </c>
      <c r="G21" s="21" t="str">
        <f>RIGHT(Under17Women!C33,LEN(Under17Women!C33)-FIND(" ",Under17Women!C33))</f>
        <v>Carter</v>
      </c>
      <c r="H21" s="21" t="str">
        <f>VLOOKUP(Under17Women!D33,clubs!A:B,2,FALSE)</f>
        <v>SBH</v>
      </c>
      <c r="I21" s="21" t="str">
        <f>B21&amp;A21</f>
        <v>U17W</v>
      </c>
      <c r="J21" s="117">
        <f>Under17Women!E33</f>
        <v>27.84</v>
      </c>
      <c r="K21" s="127">
        <f>Under17Women!X33</f>
        <v>0.1</v>
      </c>
    </row>
    <row r="22" spans="1:18">
      <c r="A22" s="21" t="str">
        <f>Under17Women!T34</f>
        <v>W</v>
      </c>
      <c r="B22" s="21" t="str">
        <f>Under17Women!U34</f>
        <v>U17</v>
      </c>
      <c r="C22" s="21">
        <f>Under17Women!V34</f>
        <v>200.0</v>
      </c>
      <c r="D22" s="21" t="str">
        <f>Under17Women!W34</f>
        <v>A</v>
      </c>
      <c r="E22" s="98">
        <f>Under17Women!B34</f>
        <v>3.0</v>
      </c>
      <c r="F22" s="21" t="str">
        <f>LEFT(Under17Women!C34,FIND(" ",Under17Women!C34)-1)</f>
        <v>Amber</v>
      </c>
      <c r="G22" s="21" t="str">
        <f>RIGHT(Under17Women!C34,LEN(Under17Women!C34)-FIND(" ",Under17Women!C34))</f>
        <v>Henry</v>
      </c>
      <c r="H22" s="21" t="str">
        <f>VLOOKUP(Under17Women!D34,clubs!A:B,2,FALSE)</f>
        <v>ESM</v>
      </c>
      <c r="I22" s="21" t="str">
        <f>B22&amp;A22</f>
        <v>U17W</v>
      </c>
      <c r="J22" s="117">
        <f>Under17Women!E34</f>
        <v>28.0</v>
      </c>
      <c r="K22" s="127">
        <f>Under17Women!X34</f>
        <v>0.1</v>
      </c>
    </row>
    <row r="23" spans="1:18">
      <c r="A23" s="21" t="str">
        <f>Under17Women!T35</f>
        <v>W</v>
      </c>
      <c r="B23" s="21" t="str">
        <f>Under17Women!U35</f>
        <v>U17</v>
      </c>
      <c r="C23" s="21">
        <f>Under17Women!V35</f>
        <v>200.0</v>
      </c>
      <c r="D23" s="21" t="str">
        <f>Under17Women!W35</f>
        <v>A</v>
      </c>
      <c r="E23" s="98" t="str">
        <f>Under17Women!B35</f>
        <v>4</v>
      </c>
      <c r="F23" s="21" t="e">
        <f>LEFT(Under17Women!C35,FIND(" ",Under17Women!C35)-1)</f>
        <v>#VALUE!</v>
      </c>
      <c r="G23" s="21" t="e">
        <f>RIGHT(Under17Women!C35,LEN(Under17Women!C35)-FIND(" ",Under17Women!C35))</f>
        <v>#VALUE!</v>
      </c>
      <c r="H23" s="21" t="e">
        <f>VLOOKUP(Under17Women!D35,clubs!A:B,2,FALSE)</f>
        <v>#N/A</v>
      </c>
      <c r="I23" s="21" t="str">
        <f>B23&amp;A23</f>
        <v>U17W</v>
      </c>
      <c r="J23" s="117">
        <f>Under17Women!E35</f>
        <v>0.0</v>
      </c>
      <c r="K23" s="127">
        <f>Under17Women!X35</f>
        <v>0.1</v>
      </c>
    </row>
    <row r="24" spans="1:18">
      <c r="A24" s="21" t="str">
        <f>Under17Women!T36</f>
        <v>W</v>
      </c>
      <c r="B24" s="21" t="str">
        <f>Under17Women!U36</f>
        <v>U17</v>
      </c>
      <c r="C24" s="21">
        <f>Under17Women!V36</f>
        <v>200.0</v>
      </c>
      <c r="D24" s="21" t="str">
        <f>Under17Women!W36</f>
        <v>A</v>
      </c>
      <c r="E24" s="98" t="str">
        <f>Under17Women!B36</f>
        <v>5</v>
      </c>
      <c r="F24" s="21" t="e">
        <f>LEFT(Under17Women!C36,FIND(" ",Under17Women!C36)-1)</f>
        <v>#VALUE!</v>
      </c>
      <c r="G24" s="21" t="e">
        <f>RIGHT(Under17Women!C36,LEN(Under17Women!C36)-FIND(" ",Under17Women!C36))</f>
        <v>#VALUE!</v>
      </c>
      <c r="H24" s="21" t="e">
        <f>VLOOKUP(Under17Women!D36,clubs!A:B,2,FALSE)</f>
        <v>#N/A</v>
      </c>
      <c r="I24" s="21" t="str">
        <f>B24&amp;A24</f>
        <v>U17W</v>
      </c>
      <c r="J24" s="117">
        <f>Under17Women!E36</f>
        <v>0.0</v>
      </c>
      <c r="K24" s="127">
        <f>Under17Women!X36</f>
        <v>0.1</v>
      </c>
    </row>
    <row r="25" spans="1:18">
      <c r="A25" s="21" t="str">
        <f>Under17Women!T37</f>
        <v>W</v>
      </c>
      <c r="B25" s="21" t="str">
        <f>Under17Women!U37</f>
        <v>U17</v>
      </c>
      <c r="C25" s="21">
        <f>Under17Women!V37</f>
        <v>200.0</v>
      </c>
      <c r="D25" s="21" t="str">
        <f>Under17Women!W37</f>
        <v>A</v>
      </c>
      <c r="E25" s="98" t="str">
        <f>Under17Women!B37</f>
        <v>6</v>
      </c>
      <c r="F25" s="21" t="e">
        <f>LEFT(Under17Women!C37,FIND(" ",Under17Women!C37)-1)</f>
        <v>#VALUE!</v>
      </c>
      <c r="G25" s="21" t="e">
        <f>RIGHT(Under17Women!C37,LEN(Under17Women!C37)-FIND(" ",Under17Women!C37))</f>
        <v>#VALUE!</v>
      </c>
      <c r="H25" s="21" t="e">
        <f>VLOOKUP(Under17Women!D37,clubs!A:B,2,FALSE)</f>
        <v>#N/A</v>
      </c>
      <c r="I25" s="21" t="str">
        <f>B25&amp;A25</f>
        <v>U17W</v>
      </c>
      <c r="J25" s="117">
        <f>Under17Women!E37</f>
        <v>0.0</v>
      </c>
      <c r="K25" s="127">
        <f>Under17Women!X37</f>
        <v>0.1</v>
      </c>
    </row>
    <row r="26" spans="1:18">
      <c r="A26" s="21" t="str">
        <f>Under17Women!T38</f>
        <v>W</v>
      </c>
      <c r="B26" s="21" t="str">
        <f>Under17Women!U38</f>
        <v>U17</v>
      </c>
      <c r="C26" s="21">
        <f>Under17Women!V38</f>
        <v>200.0</v>
      </c>
      <c r="D26" s="21" t="str">
        <f>Under17Women!W38</f>
        <v>A</v>
      </c>
      <c r="E26" s="98" t="str">
        <f>Under17Women!B38</f>
        <v>7</v>
      </c>
      <c r="F26" s="21" t="e">
        <f>LEFT(Under17Women!C38,FIND(" ",Under17Women!C38)-1)</f>
        <v>#VALUE!</v>
      </c>
      <c r="G26" s="21" t="e">
        <f>RIGHT(Under17Women!C38,LEN(Under17Women!C38)-FIND(" ",Under17Women!C38))</f>
        <v>#VALUE!</v>
      </c>
      <c r="H26" s="21" t="e">
        <f>VLOOKUP(Under17Women!D38,clubs!A:B,2,FALSE)</f>
        <v>#N/A</v>
      </c>
      <c r="I26" s="21" t="str">
        <f>B26&amp;A26</f>
        <v>U17W</v>
      </c>
      <c r="J26" s="117">
        <f>Under17Women!E38</f>
        <v>0.0</v>
      </c>
      <c r="K26" s="127">
        <f>Under17Women!X38</f>
        <v>0.1</v>
      </c>
    </row>
    <row r="27" spans="1:18">
      <c r="A27" s="21" t="str">
        <f>Under17Women!T39</f>
        <v>W</v>
      </c>
      <c r="B27" s="21" t="str">
        <f>Under17Women!U39</f>
        <v>U17</v>
      </c>
      <c r="C27" s="21">
        <f>Under17Women!V39</f>
        <v>200.0</v>
      </c>
      <c r="D27" s="21" t="str">
        <f>Under17Women!W39</f>
        <v>A</v>
      </c>
      <c r="E27" s="98" t="str">
        <f>Under17Women!B39</f>
        <v>8</v>
      </c>
      <c r="F27" s="21" t="e">
        <f>LEFT(Under17Women!C39,FIND(" ",Under17Women!C39)-1)</f>
        <v>#VALUE!</v>
      </c>
      <c r="G27" s="21" t="e">
        <f>RIGHT(Under17Women!C39,LEN(Under17Women!C39)-FIND(" ",Under17Women!C39))</f>
        <v>#VALUE!</v>
      </c>
      <c r="H27" s="21" t="e">
        <f>VLOOKUP(Under17Women!D39,clubs!A:B,2,FALSE)</f>
        <v>#N/A</v>
      </c>
      <c r="I27" s="21" t="str">
        <f>B27&amp;A27</f>
        <v>U17W</v>
      </c>
      <c r="J27" s="117">
        <f>Under17Women!E39</f>
        <v>0.0</v>
      </c>
      <c r="K27" s="127">
        <f>Under17Women!X39</f>
        <v>0.1</v>
      </c>
    </row>
    <row r="28" spans="1:18">
      <c r="A28" s="21">
        <f>Under17Women!T40</f>
        <v>0.0</v>
      </c>
      <c r="B28" s="21">
        <f>Under17Women!U40</f>
        <v>0.0</v>
      </c>
      <c r="C28" s="21">
        <f>Under17Women!V40</f>
        <v>0.0</v>
      </c>
      <c r="D28" s="21">
        <f>Under17Women!W40</f>
        <v>0.0</v>
      </c>
      <c r="E28" s="98">
        <f>Under17Women!B40</f>
        <v>0.0</v>
      </c>
      <c r="F28" s="21" t="str">
        <f>LEFT(Under17Women!C40,FIND(" ",Under17Women!C40)-1)</f>
        <v>Women's</v>
      </c>
      <c r="G28" s="21" t="str">
        <f>RIGHT(Under17Women!C40,LEN(Under17Women!C40)-FIND(" ",Under17Women!C40))</f>
        <v>B 200m</v>
      </c>
      <c r="H28" s="21" t="e">
        <f>VLOOKUP(Under17Women!D40,clubs!A:B,2,FALSE)</f>
        <v>#N/A</v>
      </c>
      <c r="I28" s="21" t="str">
        <f>B28&amp;A28</f>
        <v>00</v>
      </c>
      <c r="J28" s="117">
        <f>Under17Women!E40</f>
        <v>0.1</v>
      </c>
      <c r="K28" s="127">
        <f>Under17Women!X40</f>
        <v>0.0</v>
      </c>
    </row>
    <row r="29" spans="1:18">
      <c r="A29" s="21" t="str">
        <f>Under17Women!T41</f>
        <v>W</v>
      </c>
      <c r="B29" s="21" t="str">
        <f>Under17Women!U41</f>
        <v>U17</v>
      </c>
      <c r="C29" s="21">
        <f>Under17Women!V41</f>
        <v>200.0</v>
      </c>
      <c r="D29" s="21" t="str">
        <f>Under17Women!W41</f>
        <v>B</v>
      </c>
      <c r="E29" s="98">
        <f>Under17Women!B41</f>
        <v>1.0</v>
      </c>
      <c r="F29" s="21" t="str">
        <f>LEFT(Under17Women!C41,FIND(" ",Under17Women!C41)-1)</f>
        <v>Jessica</v>
      </c>
      <c r="G29" s="21" t="str">
        <f>RIGHT(Under17Women!C41,LEN(Under17Women!C41)-FIND(" ",Under17Women!C41))</f>
        <v>Hurley</v>
      </c>
      <c r="H29" s="21" t="str">
        <f>VLOOKUP(Under17Women!D41,clubs!A:B,2,FALSE)</f>
        <v>SBH</v>
      </c>
      <c r="I29" s="21" t="str">
        <f>B29&amp;A29</f>
        <v>U17W</v>
      </c>
      <c r="J29" s="117">
        <f>Under17Women!E41</f>
        <v>27.86</v>
      </c>
      <c r="K29" s="127">
        <f>Under17Women!X41</f>
        <v>0.1</v>
      </c>
    </row>
    <row r="30" spans="1:18">
      <c r="A30" s="21" t="str">
        <f>Under17Women!T42</f>
        <v>W</v>
      </c>
      <c r="B30" s="21" t="str">
        <f>Under17Women!U42</f>
        <v>U17</v>
      </c>
      <c r="C30" s="21">
        <f>Under17Women!V42</f>
        <v>200.0</v>
      </c>
      <c r="D30" s="21" t="str">
        <f>Under17Women!W42</f>
        <v>B</v>
      </c>
      <c r="E30" s="98">
        <f>Under17Women!B42</f>
        <v>2.0</v>
      </c>
      <c r="F30" s="21" t="str">
        <f>LEFT(Under17Women!C42,FIND(" ",Under17Women!C42)-1)</f>
        <v>Laura</v>
      </c>
      <c r="G30" s="21" t="str">
        <f>RIGHT(Under17Women!C42,LEN(Under17Women!C42)-FIND(" ",Under17Women!C42))</f>
        <v>Stewart</v>
      </c>
      <c r="H30" s="21" t="str">
        <f>VLOOKUP(Under17Women!D42,clubs!A:B,2,FALSE)</f>
        <v>ESM</v>
      </c>
      <c r="I30" s="21" t="str">
        <f>B30&amp;A30</f>
        <v>U17W</v>
      </c>
      <c r="J30" s="117">
        <f>Under17Women!E42</f>
        <v>31.65</v>
      </c>
      <c r="K30" s="127">
        <f>Under17Women!X42</f>
        <v>0.1</v>
      </c>
    </row>
    <row r="31" spans="1:18">
      <c r="A31" s="21" t="str">
        <f>Under17Women!T43</f>
        <v>W</v>
      </c>
      <c r="B31" s="21" t="str">
        <f>Under17Women!U43</f>
        <v>U17</v>
      </c>
      <c r="C31" s="21">
        <f>Under17Women!V43</f>
        <v>200.0</v>
      </c>
      <c r="D31" s="21" t="str">
        <f>Under17Women!W43</f>
        <v>B</v>
      </c>
      <c r="E31" s="98">
        <f>Under17Women!B43</f>
        <v>3.0</v>
      </c>
      <c r="F31" s="21" t="e">
        <f>LEFT(Under17Women!C43,FIND(" ",Under17Women!C43)-1)</f>
        <v>#VALUE!</v>
      </c>
      <c r="G31" s="21" t="e">
        <f>RIGHT(Under17Women!C43,LEN(Under17Women!C43)-FIND(" ",Under17Women!C43))</f>
        <v>#VALUE!</v>
      </c>
      <c r="H31" s="21" t="e">
        <f>VLOOKUP(Under17Women!D43,clubs!A:B,2,FALSE)</f>
        <v>#N/A</v>
      </c>
      <c r="I31" s="21" t="str">
        <f>B31&amp;A31</f>
        <v>U17W</v>
      </c>
      <c r="J31" s="117">
        <f>Under17Women!E43</f>
        <v>0.0</v>
      </c>
      <c r="K31" s="127">
        <f>Under17Women!X43</f>
        <v>0.1</v>
      </c>
    </row>
    <row r="32" spans="1:18">
      <c r="A32" s="21" t="str">
        <f>Under17Women!T44</f>
        <v>W</v>
      </c>
      <c r="B32" s="21" t="str">
        <f>Under17Women!U44</f>
        <v>U17</v>
      </c>
      <c r="C32" s="21">
        <f>Under17Women!V44</f>
        <v>200.0</v>
      </c>
      <c r="D32" s="21" t="str">
        <f>Under17Women!W44</f>
        <v>B</v>
      </c>
      <c r="E32" s="98" t="str">
        <f>Under17Women!B44</f>
        <v>4</v>
      </c>
      <c r="F32" s="21" t="e">
        <f>LEFT(Under17Women!C44,FIND(" ",Under17Women!C44)-1)</f>
        <v>#VALUE!</v>
      </c>
      <c r="G32" s="21" t="e">
        <f>RIGHT(Under17Women!C44,LEN(Under17Women!C44)-FIND(" ",Under17Women!C44))</f>
        <v>#VALUE!</v>
      </c>
      <c r="H32" s="21" t="e">
        <f>VLOOKUP(Under17Women!D44,clubs!A:B,2,FALSE)</f>
        <v>#N/A</v>
      </c>
      <c r="I32" s="21" t="str">
        <f>B32&amp;A32</f>
        <v>U17W</v>
      </c>
      <c r="J32" s="117">
        <f>Under17Women!E44</f>
        <v>0.0</v>
      </c>
      <c r="K32" s="127">
        <f>Under17Women!X44</f>
        <v>0.1</v>
      </c>
    </row>
    <row r="33" spans="1:18">
      <c r="A33" s="21" t="str">
        <f>Under17Women!T45</f>
        <v>W</v>
      </c>
      <c r="B33" s="21" t="str">
        <f>Under17Women!U45</f>
        <v>U17</v>
      </c>
      <c r="C33" s="21">
        <f>Under17Women!V45</f>
        <v>200.0</v>
      </c>
      <c r="D33" s="21" t="str">
        <f>Under17Women!W45</f>
        <v>B</v>
      </c>
      <c r="E33" s="98" t="str">
        <f>Under17Women!B45</f>
        <v>5</v>
      </c>
      <c r="F33" s="21" t="e">
        <f>LEFT(Under17Women!C45,FIND(" ",Under17Women!C45)-1)</f>
        <v>#VALUE!</v>
      </c>
      <c r="G33" s="21" t="e">
        <f>RIGHT(Under17Women!C45,LEN(Under17Women!C45)-FIND(" ",Under17Women!C45))</f>
        <v>#VALUE!</v>
      </c>
      <c r="H33" s="21" t="e">
        <f>VLOOKUP(Under17Women!D45,clubs!A:B,2,FALSE)</f>
        <v>#N/A</v>
      </c>
      <c r="I33" s="21" t="str">
        <f>B33&amp;A33</f>
        <v>U17W</v>
      </c>
      <c r="J33" s="117">
        <f>Under17Women!E45</f>
        <v>0.0</v>
      </c>
      <c r="K33" s="127">
        <f>Under17Women!X45</f>
        <v>0.1</v>
      </c>
    </row>
    <row r="34" spans="1:18">
      <c r="A34" s="21" t="str">
        <f>Under17Women!T46</f>
        <v>W</v>
      </c>
      <c r="B34" s="21" t="str">
        <f>Under17Women!U46</f>
        <v>U17</v>
      </c>
      <c r="C34" s="21">
        <f>Under17Women!V46</f>
        <v>200.0</v>
      </c>
      <c r="D34" s="21" t="str">
        <f>Under17Women!W46</f>
        <v>B</v>
      </c>
      <c r="E34" s="98" t="str">
        <f>Under17Women!B46</f>
        <v>6</v>
      </c>
      <c r="F34" s="21" t="e">
        <f>LEFT(Under17Women!C46,FIND(" ",Under17Women!C46)-1)</f>
        <v>#VALUE!</v>
      </c>
      <c r="G34" s="21" t="e">
        <f>RIGHT(Under17Women!C46,LEN(Under17Women!C46)-FIND(" ",Under17Women!C46))</f>
        <v>#VALUE!</v>
      </c>
      <c r="H34" s="21" t="e">
        <f>VLOOKUP(Under17Women!D46,clubs!A:B,2,FALSE)</f>
        <v>#N/A</v>
      </c>
      <c r="I34" s="21" t="str">
        <f>B34&amp;A34</f>
        <v>U17W</v>
      </c>
      <c r="J34" s="117">
        <f>Under17Women!E46</f>
        <v>0.0</v>
      </c>
      <c r="K34" s="127">
        <f>Under17Women!X46</f>
        <v>0.1</v>
      </c>
    </row>
    <row r="35" spans="1:18">
      <c r="A35" s="21" t="str">
        <f>Under17Women!T47</f>
        <v>W</v>
      </c>
      <c r="B35" s="21" t="str">
        <f>Under17Women!U47</f>
        <v>U17</v>
      </c>
      <c r="C35" s="21">
        <f>Under17Women!V47</f>
        <v>200.0</v>
      </c>
      <c r="D35" s="21" t="str">
        <f>Under17Women!W47</f>
        <v>B</v>
      </c>
      <c r="E35" s="98" t="str">
        <f>Under17Women!B47</f>
        <v>7</v>
      </c>
      <c r="F35" s="21" t="e">
        <f>LEFT(Under17Women!C47,FIND(" ",Under17Women!C47)-1)</f>
        <v>#VALUE!</v>
      </c>
      <c r="G35" s="21" t="e">
        <f>RIGHT(Under17Women!C47,LEN(Under17Women!C47)-FIND(" ",Under17Women!C47))</f>
        <v>#VALUE!</v>
      </c>
      <c r="H35" s="21" t="e">
        <f>VLOOKUP(Under17Women!D47,clubs!A:B,2,FALSE)</f>
        <v>#N/A</v>
      </c>
      <c r="I35" s="21" t="str">
        <f>B35&amp;A35</f>
        <v>U17W</v>
      </c>
      <c r="J35" s="117">
        <f>Under17Women!E47</f>
        <v>0.0</v>
      </c>
      <c r="K35" s="127">
        <f>Under17Women!X47</f>
        <v>0.1</v>
      </c>
    </row>
    <row r="36" spans="1:18">
      <c r="A36" s="21" t="str">
        <f>Under17Women!T48</f>
        <v>W</v>
      </c>
      <c r="B36" s="21" t="str">
        <f>Under17Women!U48</f>
        <v>U17</v>
      </c>
      <c r="C36" s="21">
        <f>Under17Women!V48</f>
        <v>200.0</v>
      </c>
      <c r="D36" s="21" t="str">
        <f>Under17Women!W48</f>
        <v>B</v>
      </c>
      <c r="E36" s="98" t="str">
        <f>Under17Women!B48</f>
        <v>8</v>
      </c>
      <c r="F36" s="21" t="e">
        <f>LEFT(Under17Women!C48,FIND(" ",Under17Women!C48)-1)</f>
        <v>#VALUE!</v>
      </c>
      <c r="G36" s="21" t="e">
        <f>RIGHT(Under17Women!C48,LEN(Under17Women!C48)-FIND(" ",Under17Women!C48))</f>
        <v>#VALUE!</v>
      </c>
      <c r="H36" s="21" t="e">
        <f>VLOOKUP(Under17Women!D48,clubs!A:B,2,FALSE)</f>
        <v>#N/A</v>
      </c>
      <c r="I36" s="21" t="str">
        <f>B36&amp;A36</f>
        <v>U17W</v>
      </c>
      <c r="J36" s="117">
        <f>Under17Women!E48</f>
        <v>0.0</v>
      </c>
      <c r="K36" s="127">
        <f>Under17Women!X48</f>
        <v>0.1</v>
      </c>
    </row>
    <row r="37" spans="1:18">
      <c r="A37" s="21">
        <f>Under17Women!T49</f>
        <v>0.0</v>
      </c>
      <c r="B37" s="21">
        <f>Under17Women!U49</f>
        <v>0.0</v>
      </c>
      <c r="C37" s="21">
        <f>Under17Women!V49</f>
        <v>0.0</v>
      </c>
      <c r="D37" s="21">
        <f>Under17Women!W49</f>
        <v>0.0</v>
      </c>
      <c r="E37" s="98">
        <f>Under17Women!B49</f>
        <v>0.0</v>
      </c>
      <c r="F37" s="21" t="str">
        <f>LEFT(Under17Women!C49,FIND(" ",Under17Women!C49)-1)</f>
        <v>Women's</v>
      </c>
      <c r="G37" s="21" t="str">
        <f>RIGHT(Under17Women!C49,LEN(Under17Women!C49)-FIND(" ",Under17Women!C49))</f>
        <v>A 800m</v>
      </c>
      <c r="H37" s="21" t="e">
        <f>VLOOKUP(Under17Women!D49,clubs!A:B,2,FALSE)</f>
        <v>#N/A</v>
      </c>
      <c r="I37" s="21" t="str">
        <f>B37&amp;A37</f>
        <v>00</v>
      </c>
      <c r="J37" s="117" t="str">
        <f>Under17Women!E49</f>
        <v>.</v>
      </c>
      <c r="K37" s="127">
        <f>Under17Women!X49</f>
        <v>0.0</v>
      </c>
    </row>
    <row r="38" spans="1:18">
      <c r="A38" s="21" t="str">
        <f>Under17Women!T50</f>
        <v>W</v>
      </c>
      <c r="B38" s="21" t="str">
        <f>Under17Women!U50</f>
        <v>U17</v>
      </c>
      <c r="C38" s="21">
        <f>Under17Women!V50</f>
        <v>800.0</v>
      </c>
      <c r="D38" s="21" t="str">
        <f>Under17Women!W50</f>
        <v>A</v>
      </c>
      <c r="E38" s="98">
        <f>Under17Women!B50</f>
        <v>1.0</v>
      </c>
      <c r="F38" s="21" t="str">
        <f>LEFT(Under17Women!C50,FIND(" ",Under17Women!C50)-1)</f>
        <v>Jospehine</v>
      </c>
      <c r="G38" s="21" t="str">
        <f>RIGHT(Under17Women!C50,LEN(Under17Women!C50)-FIND(" ",Under17Women!C50))</f>
        <v>Chadwick</v>
      </c>
      <c r="H38" s="21" t="str">
        <f>VLOOKUP(Under17Women!D50,clubs!A:B,2,FALSE)</f>
        <v>SBH</v>
      </c>
      <c r="I38" s="21" t="str">
        <f>B38&amp;A38</f>
        <v>U17W</v>
      </c>
      <c r="J38" s="117" t="str">
        <f>Under17Women!E50</f>
        <v>2:27.93</v>
      </c>
      <c r="K38" s="127">
        <f>Under17Women!X50</f>
        <v>0.0</v>
      </c>
    </row>
    <row r="39" spans="1:18">
      <c r="A39" s="21" t="str">
        <f>Under17Women!T51</f>
        <v>W</v>
      </c>
      <c r="B39" s="21" t="str">
        <f>Under17Women!U51</f>
        <v>U17</v>
      </c>
      <c r="C39" s="21">
        <f>Under17Women!V51</f>
        <v>800.0</v>
      </c>
      <c r="D39" s="21" t="str">
        <f>Under17Women!W51</f>
        <v>A</v>
      </c>
      <c r="E39" s="98">
        <f>Under17Women!B51</f>
        <v>2.0</v>
      </c>
      <c r="F39" s="21" t="str">
        <f>LEFT(Under17Women!C51,FIND(" ",Under17Women!C51)-1)</f>
        <v>Roisin</v>
      </c>
      <c r="G39" s="21" t="str">
        <f>RIGHT(Under17Women!C51,LEN(Under17Women!C51)-FIND(" ",Under17Women!C51))</f>
        <v>Lynch</v>
      </c>
      <c r="H39" s="21" t="str">
        <f>VLOOKUP(Under17Women!D51,clubs!A:B,2,FALSE)</f>
        <v>ESM</v>
      </c>
      <c r="I39" s="21" t="str">
        <f>B39&amp;A39</f>
        <v>U17W</v>
      </c>
      <c r="J39" s="117" t="str">
        <f>Under17Women!E51</f>
        <v>2:48.64</v>
      </c>
      <c r="K39" s="127">
        <f>Under17Women!X51</f>
        <v>0.0</v>
      </c>
    </row>
    <row r="40" spans="1:18">
      <c r="A40" s="21" t="str">
        <f>Under17Women!T52</f>
        <v>W</v>
      </c>
      <c r="B40" s="21" t="str">
        <f>Under17Women!U52</f>
        <v>U17</v>
      </c>
      <c r="C40" s="21">
        <f>Under17Women!V52</f>
        <v>800.0</v>
      </c>
      <c r="D40" s="21" t="str">
        <f>Under17Women!W52</f>
        <v>A</v>
      </c>
      <c r="E40" s="98">
        <f>Under17Women!B52</f>
        <v>3.0</v>
      </c>
      <c r="F40" s="21" t="str">
        <f>LEFT(Under17Women!C52,FIND(" ",Under17Women!C52)-1)</f>
        <v>Megan</v>
      </c>
      <c r="G40" s="21" t="str">
        <f>RIGHT(Under17Women!C52,LEN(Under17Women!C52)-FIND(" ",Under17Women!C52))</f>
        <v>Alexander</v>
      </c>
      <c r="H40" s="21" t="str">
        <f>VLOOKUP(Under17Women!D52,clubs!A:B,2,FALSE)</f>
        <v>Trent P</v>
      </c>
      <c r="I40" s="21" t="str">
        <f>B40&amp;A40</f>
        <v>U17W</v>
      </c>
      <c r="J40" s="117" t="str">
        <f>Under17Women!E52</f>
        <v>2:48.76</v>
      </c>
      <c r="K40" s="127">
        <f>Under17Women!X52</f>
        <v>0.0</v>
      </c>
    </row>
    <row r="41" spans="1:18">
      <c r="A41" s="21" t="str">
        <f>Under17Women!T53</f>
        <v>W</v>
      </c>
      <c r="B41" s="21" t="str">
        <f>Under17Women!U53</f>
        <v>U17</v>
      </c>
      <c r="C41" s="21">
        <f>Under17Women!V53</f>
        <v>800.0</v>
      </c>
      <c r="D41" s="21" t="str">
        <f>Under17Women!W53</f>
        <v>A</v>
      </c>
      <c r="E41" s="98" t="str">
        <f>Under17Women!B53</f>
        <v>4</v>
      </c>
      <c r="F41" s="21" t="str">
        <f>LEFT(Under17Women!C53,FIND(" ",Under17Women!C53)-1)</f>
        <v>Phoebe</v>
      </c>
      <c r="G41" s="21" t="str">
        <f>RIGHT(Under17Women!C53,LEN(Under17Women!C53)-FIND(" ",Under17Women!C53))</f>
        <v>Adugna</v>
      </c>
      <c r="H41" s="21" t="str">
        <f>VLOOKUP(Under17Women!D53,clubs!A:B,2,FALSE)</f>
        <v>Lon Hth</v>
      </c>
      <c r="I41" s="21" t="str">
        <f>B41&amp;A41</f>
        <v>U17W</v>
      </c>
      <c r="J41" s="117" t="str">
        <f>Under17Women!E53</f>
        <v>3:20.08</v>
      </c>
      <c r="K41" s="127">
        <f>Under17Women!X53</f>
        <v>0.0</v>
      </c>
    </row>
    <row r="42" spans="1:18">
      <c r="A42" s="21" t="str">
        <f>Under17Women!T54</f>
        <v>W</v>
      </c>
      <c r="B42" s="21" t="str">
        <f>Under17Women!U54</f>
        <v>U17</v>
      </c>
      <c r="C42" s="21">
        <f>Under17Women!V54</f>
        <v>800.0</v>
      </c>
      <c r="D42" s="21" t="str">
        <f>Under17Women!W54</f>
        <v>A</v>
      </c>
      <c r="E42" s="98" t="str">
        <f>Under17Women!B54</f>
        <v>5</v>
      </c>
      <c r="F42" s="21" t="e">
        <f>LEFT(Under17Women!C54,FIND(" ",Under17Women!C54)-1)</f>
        <v>#VALUE!</v>
      </c>
      <c r="G42" s="21" t="e">
        <f>RIGHT(Under17Women!C54,LEN(Under17Women!C54)-FIND(" ",Under17Women!C54))</f>
        <v>#VALUE!</v>
      </c>
      <c r="H42" s="21" t="e">
        <f>VLOOKUP(Under17Women!D54,clubs!A:B,2,FALSE)</f>
        <v>#N/A</v>
      </c>
      <c r="I42" s="21" t="str">
        <f>B42&amp;A42</f>
        <v>U17W</v>
      </c>
      <c r="J42" s="117">
        <f>Under17Women!E54</f>
        <v>0.0</v>
      </c>
      <c r="K42" s="127">
        <f>Under17Women!X54</f>
        <v>0.0</v>
      </c>
    </row>
    <row r="43" spans="1:18">
      <c r="A43" s="21" t="str">
        <f>Under17Women!T55</f>
        <v>W</v>
      </c>
      <c r="B43" s="21" t="str">
        <f>Under17Women!U55</f>
        <v>U17</v>
      </c>
      <c r="C43" s="21">
        <f>Under17Women!V55</f>
        <v>800.0</v>
      </c>
      <c r="D43" s="21" t="str">
        <f>Under17Women!W55</f>
        <v>A</v>
      </c>
      <c r="E43" s="98" t="str">
        <f>Under17Women!B55</f>
        <v>6</v>
      </c>
      <c r="F43" s="21" t="e">
        <f>LEFT(Under17Women!C55,FIND(" ",Under17Women!C55)-1)</f>
        <v>#VALUE!</v>
      </c>
      <c r="G43" s="21" t="e">
        <f>RIGHT(Under17Women!C55,LEN(Under17Women!C55)-FIND(" ",Under17Women!C55))</f>
        <v>#VALUE!</v>
      </c>
      <c r="H43" s="21" t="e">
        <f>VLOOKUP(Under17Women!D55,clubs!A:B,2,FALSE)</f>
        <v>#N/A</v>
      </c>
      <c r="I43" s="21" t="str">
        <f>B43&amp;A43</f>
        <v>U17W</v>
      </c>
      <c r="J43" s="117">
        <f>Under17Women!E55</f>
        <v>0.0</v>
      </c>
      <c r="K43" s="127">
        <f>Under17Women!X55</f>
        <v>0.0</v>
      </c>
    </row>
    <row r="44" spans="1:18">
      <c r="A44" s="21" t="str">
        <f>Under17Women!T56</f>
        <v>W</v>
      </c>
      <c r="B44" s="21" t="str">
        <f>Under17Women!U56</f>
        <v>U17</v>
      </c>
      <c r="C44" s="21">
        <f>Under17Women!V56</f>
        <v>800.0</v>
      </c>
      <c r="D44" s="21" t="str">
        <f>Under17Women!W56</f>
        <v>A</v>
      </c>
      <c r="E44" s="98" t="str">
        <f>Under17Women!B56</f>
        <v>7</v>
      </c>
      <c r="F44" s="21" t="e">
        <f>LEFT(Under17Women!C56,FIND(" ",Under17Women!C56)-1)</f>
        <v>#VALUE!</v>
      </c>
      <c r="G44" s="21" t="e">
        <f>RIGHT(Under17Women!C56,LEN(Under17Women!C56)-FIND(" ",Under17Women!C56))</f>
        <v>#VALUE!</v>
      </c>
      <c r="H44" s="21" t="e">
        <f>VLOOKUP(Under17Women!D56,clubs!A:B,2,FALSE)</f>
        <v>#N/A</v>
      </c>
      <c r="I44" s="21" t="str">
        <f>B44&amp;A44</f>
        <v>U17W</v>
      </c>
      <c r="J44" s="117">
        <f>Under17Women!E56</f>
        <v>0.0</v>
      </c>
      <c r="K44" s="127">
        <f>Under17Women!X56</f>
        <v>0.0</v>
      </c>
    </row>
    <row r="45" spans="1:18">
      <c r="A45" s="21" t="str">
        <f>Under17Women!T57</f>
        <v>W</v>
      </c>
      <c r="B45" s="21" t="str">
        <f>Under17Women!U57</f>
        <v>U17</v>
      </c>
      <c r="C45" s="21">
        <f>Under17Women!V57</f>
        <v>800.0</v>
      </c>
      <c r="D45" s="21" t="str">
        <f>Under17Women!W57</f>
        <v>A</v>
      </c>
      <c r="E45" s="98" t="str">
        <f>Under17Women!B57</f>
        <v>8</v>
      </c>
      <c r="F45" s="21" t="e">
        <f>LEFT(Under17Women!C57,FIND(" ",Under17Women!C57)-1)</f>
        <v>#VALUE!</v>
      </c>
      <c r="G45" s="21" t="e">
        <f>RIGHT(Under17Women!C57,LEN(Under17Women!C57)-FIND(" ",Under17Women!C57))</f>
        <v>#VALUE!</v>
      </c>
      <c r="H45" s="21" t="e">
        <f>VLOOKUP(Under17Women!D57,clubs!A:B,2,FALSE)</f>
        <v>#N/A</v>
      </c>
      <c r="I45" s="21" t="str">
        <f>B45&amp;A45</f>
        <v>U17W</v>
      </c>
      <c r="J45" s="117">
        <f>Under17Women!E57</f>
        <v>0.0</v>
      </c>
      <c r="K45" s="127">
        <f>Under17Women!X57</f>
        <v>0.0</v>
      </c>
    </row>
    <row r="46" spans="1:18">
      <c r="A46" s="21">
        <f>Under17Women!T58</f>
        <v>0.0</v>
      </c>
      <c r="B46" s="21">
        <f>Under17Women!U58</f>
        <v>0.0</v>
      </c>
      <c r="C46" s="21">
        <f>Under17Women!V58</f>
        <v>0.0</v>
      </c>
      <c r="D46" s="21">
        <f>Under17Women!W58</f>
        <v>0.0</v>
      </c>
      <c r="E46" s="98">
        <f>Under17Women!B58</f>
        <v>0.0</v>
      </c>
      <c r="F46" s="21" t="str">
        <f>LEFT(Under17Women!C58,FIND(" ",Under17Women!C58)-1)</f>
        <v>Women's</v>
      </c>
      <c r="G46" s="21" t="str">
        <f>RIGHT(Under17Women!C58,LEN(Under17Women!C58)-FIND(" ",Under17Women!C58))</f>
        <v>B 800m</v>
      </c>
      <c r="H46" s="21" t="e">
        <f>VLOOKUP(Under17Women!D58,clubs!A:B,2,FALSE)</f>
        <v>#N/A</v>
      </c>
      <c r="I46" s="21" t="str">
        <f>B46&amp;A46</f>
        <v>00</v>
      </c>
      <c r="J46" s="117" t="str">
        <f>Under17Women!E58</f>
        <v>.</v>
      </c>
      <c r="K46" s="127">
        <f>Under17Women!X58</f>
        <v>0.0</v>
      </c>
    </row>
    <row r="47" spans="1:18">
      <c r="A47" s="21" t="str">
        <f>Under17Women!T59</f>
        <v>W</v>
      </c>
      <c r="B47" s="21" t="str">
        <f>Under17Women!U59</f>
        <v>U17</v>
      </c>
      <c r="C47" s="21">
        <f>Under17Women!V59</f>
        <v>800.0</v>
      </c>
      <c r="D47" s="21" t="str">
        <f>Under17Women!W59</f>
        <v>B</v>
      </c>
      <c r="E47" s="98">
        <f>Under17Women!B59</f>
        <v>1.0</v>
      </c>
      <c r="F47" s="21" t="str">
        <f>LEFT(Under17Women!C59,FIND(" ",Under17Women!C59)-1)</f>
        <v>Georgia</v>
      </c>
      <c r="G47" s="21" t="str">
        <f>RIGHT(Under17Women!C59,LEN(Under17Women!C59)-FIND(" ",Under17Women!C59))</f>
        <v>Lee</v>
      </c>
      <c r="H47" s="21" t="str">
        <f>VLOOKUP(Under17Women!D59,clubs!A:B,2,FALSE)</f>
        <v>SBH</v>
      </c>
      <c r="I47" s="21" t="str">
        <f>B47&amp;A47</f>
        <v>U17W</v>
      </c>
      <c r="J47" s="117" t="str">
        <f>Under17Women!E59</f>
        <v>2:37.88</v>
      </c>
      <c r="K47" s="127">
        <f>Under17Women!X59</f>
        <v>0.0</v>
      </c>
    </row>
    <row r="48" spans="1:18">
      <c r="A48" s="21" t="str">
        <f>Under17Women!T60</f>
        <v>W</v>
      </c>
      <c r="B48" s="21" t="str">
        <f>Under17Women!U60</f>
        <v>U17</v>
      </c>
      <c r="C48" s="21">
        <f>Under17Women!V60</f>
        <v>800.0</v>
      </c>
      <c r="D48" s="21" t="str">
        <f>Under17Women!W60</f>
        <v>B</v>
      </c>
      <c r="E48" s="98">
        <f>Under17Women!B60</f>
        <v>2.0</v>
      </c>
      <c r="F48" s="21" t="e">
        <f>LEFT(Under17Women!C60,FIND(" ",Under17Women!C60)-1)</f>
        <v>#VALUE!</v>
      </c>
      <c r="G48" s="21" t="e">
        <f>RIGHT(Under17Women!C60,LEN(Under17Women!C60)-FIND(" ",Under17Women!C60))</f>
        <v>#VALUE!</v>
      </c>
      <c r="H48" s="21" t="e">
        <f>VLOOKUP(Under17Women!D60,clubs!A:B,2,FALSE)</f>
        <v>#N/A</v>
      </c>
      <c r="I48" s="21" t="str">
        <f>B48&amp;A48</f>
        <v>U17W</v>
      </c>
      <c r="J48" s="117">
        <f>Under17Women!E60</f>
        <v>0.0</v>
      </c>
      <c r="K48" s="127">
        <f>Under17Women!X60</f>
        <v>0.0</v>
      </c>
    </row>
    <row r="49" spans="1:18">
      <c r="A49" s="21" t="str">
        <f>Under17Women!T61</f>
        <v>W</v>
      </c>
      <c r="B49" s="21" t="str">
        <f>Under17Women!U61</f>
        <v>U17</v>
      </c>
      <c r="C49" s="21">
        <f>Under17Women!V61</f>
        <v>800.0</v>
      </c>
      <c r="D49" s="21" t="str">
        <f>Under17Women!W61</f>
        <v>B</v>
      </c>
      <c r="E49" s="98">
        <f>Under17Women!B61</f>
        <v>3.0</v>
      </c>
      <c r="F49" s="21" t="e">
        <f>LEFT(Under17Women!C61,FIND(" ",Under17Women!C61)-1)</f>
        <v>#VALUE!</v>
      </c>
      <c r="G49" s="21" t="e">
        <f>RIGHT(Under17Women!C61,LEN(Under17Women!C61)-FIND(" ",Under17Women!C61))</f>
        <v>#VALUE!</v>
      </c>
      <c r="H49" s="21" t="e">
        <f>VLOOKUP(Under17Women!D61,clubs!A:B,2,FALSE)</f>
        <v>#N/A</v>
      </c>
      <c r="I49" s="21" t="str">
        <f>B49&amp;A49</f>
        <v>U17W</v>
      </c>
      <c r="J49" s="117">
        <f>Under17Women!E61</f>
        <v>0.0</v>
      </c>
      <c r="K49" s="127">
        <f>Under17Women!X61</f>
        <v>0.0</v>
      </c>
    </row>
    <row r="50" spans="1:18">
      <c r="A50" s="21" t="str">
        <f>Under17Women!T62</f>
        <v>W</v>
      </c>
      <c r="B50" s="21" t="str">
        <f>Under17Women!U62</f>
        <v>U17</v>
      </c>
      <c r="C50" s="21">
        <f>Under17Women!V62</f>
        <v>800.0</v>
      </c>
      <c r="D50" s="21" t="str">
        <f>Under17Women!W62</f>
        <v>B</v>
      </c>
      <c r="E50" s="98" t="str">
        <f>Under17Women!B62</f>
        <v>4</v>
      </c>
      <c r="F50" s="21" t="e">
        <f>LEFT(Under17Women!C62,FIND(" ",Under17Women!C62)-1)</f>
        <v>#VALUE!</v>
      </c>
      <c r="G50" s="21" t="e">
        <f>RIGHT(Under17Women!C62,LEN(Under17Women!C62)-FIND(" ",Under17Women!C62))</f>
        <v>#VALUE!</v>
      </c>
      <c r="H50" s="21" t="e">
        <f>VLOOKUP(Under17Women!D62,clubs!A:B,2,FALSE)</f>
        <v>#N/A</v>
      </c>
      <c r="I50" s="21" t="str">
        <f>B50&amp;A50</f>
        <v>U17W</v>
      </c>
      <c r="J50" s="117">
        <f>Under17Women!E62</f>
        <v>0.0</v>
      </c>
      <c r="K50" s="127">
        <f>Under17Women!X62</f>
        <v>0.0</v>
      </c>
    </row>
    <row r="51" spans="1:18">
      <c r="A51" s="21" t="str">
        <f>Under17Women!T63</f>
        <v>W</v>
      </c>
      <c r="B51" s="21" t="str">
        <f>Under17Women!U63</f>
        <v>U17</v>
      </c>
      <c r="C51" s="21">
        <f>Under17Women!V63</f>
        <v>800.0</v>
      </c>
      <c r="D51" s="21" t="str">
        <f>Under17Women!W63</f>
        <v>B</v>
      </c>
      <c r="E51" s="98" t="str">
        <f>Under17Women!B63</f>
        <v>5</v>
      </c>
      <c r="F51" s="21" t="e">
        <f>LEFT(Under17Women!C63,FIND(" ",Under17Women!C63)-1)</f>
        <v>#VALUE!</v>
      </c>
      <c r="G51" s="21" t="e">
        <f>RIGHT(Under17Women!C63,LEN(Under17Women!C63)-FIND(" ",Under17Women!C63))</f>
        <v>#VALUE!</v>
      </c>
      <c r="H51" s="21" t="e">
        <f>VLOOKUP(Under17Women!D63,clubs!A:B,2,FALSE)</f>
        <v>#N/A</v>
      </c>
      <c r="I51" s="21" t="str">
        <f>B51&amp;A51</f>
        <v>U17W</v>
      </c>
      <c r="J51" s="117">
        <f>Under17Women!E63</f>
        <v>0.0</v>
      </c>
      <c r="K51" s="127">
        <f>Under17Women!X63</f>
        <v>0.0</v>
      </c>
    </row>
    <row r="52" spans="1:18">
      <c r="A52" s="21" t="str">
        <f>Under17Women!T64</f>
        <v>W</v>
      </c>
      <c r="B52" s="21" t="str">
        <f>Under17Women!U64</f>
        <v>U17</v>
      </c>
      <c r="C52" s="21">
        <f>Under17Women!V64</f>
        <v>800.0</v>
      </c>
      <c r="D52" s="21" t="str">
        <f>Under17Women!W64</f>
        <v>B</v>
      </c>
      <c r="E52" s="98" t="str">
        <f>Under17Women!B64</f>
        <v>6</v>
      </c>
      <c r="F52" s="21" t="e">
        <f>LEFT(Under17Women!C64,FIND(" ",Under17Women!C64)-1)</f>
        <v>#VALUE!</v>
      </c>
      <c r="G52" s="21" t="e">
        <f>RIGHT(Under17Women!C64,LEN(Under17Women!C64)-FIND(" ",Under17Women!C64))</f>
        <v>#VALUE!</v>
      </c>
      <c r="H52" s="21" t="e">
        <f>VLOOKUP(Under17Women!D64,clubs!A:B,2,FALSE)</f>
        <v>#N/A</v>
      </c>
      <c r="I52" s="21" t="str">
        <f>B52&amp;A52</f>
        <v>U17W</v>
      </c>
      <c r="J52" s="117">
        <f>Under17Women!E64</f>
        <v>0.0</v>
      </c>
      <c r="K52" s="127">
        <f>Under17Women!X64</f>
        <v>0.0</v>
      </c>
    </row>
    <row r="53" spans="1:18">
      <c r="A53" s="21" t="str">
        <f>Under17Women!T65</f>
        <v>W</v>
      </c>
      <c r="B53" s="21" t="str">
        <f>Under17Women!U65</f>
        <v>U17</v>
      </c>
      <c r="C53" s="21">
        <f>Under17Women!V65</f>
        <v>800.0</v>
      </c>
      <c r="D53" s="21" t="str">
        <f>Under17Women!W65</f>
        <v>B</v>
      </c>
      <c r="E53" s="98" t="str">
        <f>Under17Women!B65</f>
        <v>7</v>
      </c>
      <c r="F53" s="21" t="e">
        <f>LEFT(Under17Women!C65,FIND(" ",Under17Women!C65)-1)</f>
        <v>#VALUE!</v>
      </c>
      <c r="G53" s="21" t="e">
        <f>RIGHT(Under17Women!C65,LEN(Under17Women!C65)-FIND(" ",Under17Women!C65))</f>
        <v>#VALUE!</v>
      </c>
      <c r="H53" s="21" t="e">
        <f>VLOOKUP(Under17Women!D65,clubs!A:B,2,FALSE)</f>
        <v>#N/A</v>
      </c>
      <c r="I53" s="21" t="str">
        <f>B53&amp;A53</f>
        <v>U17W</v>
      </c>
      <c r="J53" s="117">
        <f>Under17Women!E65</f>
        <v>0.0</v>
      </c>
      <c r="K53" s="127">
        <f>Under17Women!X65</f>
        <v>0.0</v>
      </c>
    </row>
    <row r="54" spans="1:18">
      <c r="A54" s="21" t="str">
        <f>Under17Women!T66</f>
        <v>W</v>
      </c>
      <c r="B54" s="21" t="str">
        <f>Under17Women!U66</f>
        <v>U17</v>
      </c>
      <c r="C54" s="21">
        <f>Under17Women!V66</f>
        <v>800.0</v>
      </c>
      <c r="D54" s="21" t="str">
        <f>Under17Women!W66</f>
        <v>B</v>
      </c>
      <c r="E54" s="98" t="str">
        <f>Under17Women!B66</f>
        <v>8</v>
      </c>
      <c r="F54" s="21" t="e">
        <f>LEFT(Under17Women!C66,FIND(" ",Under17Women!C66)-1)</f>
        <v>#VALUE!</v>
      </c>
      <c r="G54" s="21" t="e">
        <f>RIGHT(Under17Women!C66,LEN(Under17Women!C66)-FIND(" ",Under17Women!C66))</f>
        <v>#VALUE!</v>
      </c>
      <c r="H54" s="21" t="e">
        <f>VLOOKUP(Under17Women!D66,clubs!A:B,2,FALSE)</f>
        <v>#N/A</v>
      </c>
      <c r="I54" s="21" t="str">
        <f>B54&amp;A54</f>
        <v>U17W</v>
      </c>
      <c r="J54" s="117">
        <f>Under17Women!E66</f>
        <v>0.0</v>
      </c>
      <c r="K54" s="127">
        <f>Under17Women!X66</f>
        <v>0.0</v>
      </c>
    </row>
    <row r="55" spans="1:18">
      <c r="A55" s="21">
        <f>Under17Women!T67</f>
        <v>0.0</v>
      </c>
      <c r="B55" s="21">
        <f>Under17Women!U67</f>
        <v>0.0</v>
      </c>
      <c r="C55" s="21">
        <f>Under17Women!V67</f>
        <v>0.0</v>
      </c>
      <c r="D55" s="21">
        <f>Under17Women!W67</f>
        <v>0.0</v>
      </c>
      <c r="E55" s="98">
        <f>Under17Women!B67</f>
        <v>0.0</v>
      </c>
      <c r="F55" s="21" t="str">
        <f>LEFT(Under17Women!C67,FIND(" ",Under17Women!C67)-1)</f>
        <v>Women's</v>
      </c>
      <c r="G55" s="21" t="str">
        <f>RIGHT(Under17Women!C67,LEN(Under17Women!C67)-FIND(" ",Under17Women!C67))</f>
        <v>A 80mH</v>
      </c>
      <c r="H55" s="21" t="e">
        <f>VLOOKUP(Under17Women!D67,clubs!A:B,2,FALSE)</f>
        <v>#N/A</v>
      </c>
      <c r="I55" s="21" t="str">
        <f>B55&amp;A55</f>
        <v>00</v>
      </c>
      <c r="J55" s="117">
        <f>Under17Women!E67</f>
        <v>1.3</v>
      </c>
      <c r="K55" s="127">
        <f>Under17Women!X67</f>
        <v>0.0</v>
      </c>
    </row>
    <row r="56" spans="1:18">
      <c r="A56" s="21" t="str">
        <f>Under17Women!T68</f>
        <v>W</v>
      </c>
      <c r="B56" s="21" t="str">
        <f>Under17Women!U68</f>
        <v>U17</v>
      </c>
      <c r="C56" s="21" t="str">
        <f>Under17Women!V68</f>
        <v>80HU17W</v>
      </c>
      <c r="D56" s="21" t="str">
        <f>Under17Women!W68</f>
        <v>A</v>
      </c>
      <c r="E56" s="98">
        <f>Under17Women!B68</f>
        <v>1.0</v>
      </c>
      <c r="F56" s="21" t="str">
        <f>LEFT(Under17Women!C68,FIND(" ",Under17Women!C68)-1)</f>
        <v>Rachel</v>
      </c>
      <c r="G56" s="21" t="str">
        <f>RIGHT(Under17Women!C68,LEN(Under17Women!C68)-FIND(" ",Under17Women!C68))</f>
        <v>Carter</v>
      </c>
      <c r="H56" s="21" t="str">
        <f>VLOOKUP(Under17Women!D68,clubs!A:B,2,FALSE)</f>
        <v>SBH</v>
      </c>
      <c r="I56" s="21" t="str">
        <f>B56&amp;A56</f>
        <v>U17W</v>
      </c>
      <c r="J56" s="117">
        <f>Under17Women!E68</f>
        <v>12.38</v>
      </c>
      <c r="K56" s="127">
        <f>Under17Women!X68</f>
        <v>1.3</v>
      </c>
    </row>
    <row r="57" spans="1:18">
      <c r="A57" s="21" t="str">
        <f>Under17Women!T69</f>
        <v>W</v>
      </c>
      <c r="B57" s="21" t="str">
        <f>Under17Women!U69</f>
        <v>U17</v>
      </c>
      <c r="C57" s="21" t="str">
        <f>Under17Women!V69</f>
        <v>80HU17W</v>
      </c>
      <c r="D57" s="21" t="str">
        <f>Under17Women!W69</f>
        <v>A</v>
      </c>
      <c r="E57" s="98">
        <f>Under17Women!B69</f>
        <v>2.0</v>
      </c>
      <c r="F57" s="21" t="str">
        <f>LEFT(Under17Women!C69,FIND(" ",Under17Women!C69)-1)</f>
        <v>Laura</v>
      </c>
      <c r="G57" s="21" t="str">
        <f>RIGHT(Under17Women!C69,LEN(Under17Women!C69)-FIND(" ",Under17Women!C69))</f>
        <v>Stewart</v>
      </c>
      <c r="H57" s="21" t="str">
        <f>VLOOKUP(Under17Women!D69,clubs!A:B,2,FALSE)</f>
        <v>ESM</v>
      </c>
      <c r="I57" s="21" t="str">
        <f>B57&amp;A57</f>
        <v>U17W</v>
      </c>
      <c r="J57" s="117">
        <f>Under17Women!E69</f>
        <v>13.61</v>
      </c>
      <c r="K57" s="127">
        <f>Under17Women!X69</f>
        <v>1.3</v>
      </c>
    </row>
    <row r="58" spans="1:18">
      <c r="A58" s="21" t="str">
        <f>Under17Women!T70</f>
        <v>W</v>
      </c>
      <c r="B58" s="21" t="str">
        <f>Under17Women!U70</f>
        <v>U17</v>
      </c>
      <c r="C58" s="21" t="str">
        <f>Under17Women!V70</f>
        <v>80HU17W</v>
      </c>
      <c r="D58" s="21" t="str">
        <f>Under17Women!W70</f>
        <v>A</v>
      </c>
      <c r="E58" s="98">
        <f>Under17Women!B70</f>
        <v>3.0</v>
      </c>
      <c r="F58" s="21" t="e">
        <f>LEFT(Under17Women!C70,FIND(" ",Under17Women!C70)-1)</f>
        <v>#VALUE!</v>
      </c>
      <c r="G58" s="21" t="e">
        <f>RIGHT(Under17Women!C70,LEN(Under17Women!C70)-FIND(" ",Under17Women!C70))</f>
        <v>#VALUE!</v>
      </c>
      <c r="H58" s="21" t="e">
        <f>VLOOKUP(Under17Women!D70,clubs!A:B,2,FALSE)</f>
        <v>#N/A</v>
      </c>
      <c r="I58" s="21" t="str">
        <f>B58&amp;A58</f>
        <v>U17W</v>
      </c>
      <c r="J58" s="117">
        <f>Under17Women!E70</f>
        <v>0.0</v>
      </c>
      <c r="K58" s="127">
        <f>Under17Women!X70</f>
        <v>1.3</v>
      </c>
    </row>
    <row r="59" spans="1:18">
      <c r="A59" s="21" t="str">
        <f>Under17Women!T71</f>
        <v>W</v>
      </c>
      <c r="B59" s="21" t="str">
        <f>Under17Women!U71</f>
        <v>U17</v>
      </c>
      <c r="C59" s="21" t="str">
        <f>Under17Women!V71</f>
        <v>80HU17W</v>
      </c>
      <c r="D59" s="21" t="str">
        <f>Under17Women!W71</f>
        <v>A</v>
      </c>
      <c r="E59" s="98" t="str">
        <f>Under17Women!B71</f>
        <v>4</v>
      </c>
      <c r="F59" s="21" t="e">
        <f>LEFT(Under17Women!C71,FIND(" ",Under17Women!C71)-1)</f>
        <v>#VALUE!</v>
      </c>
      <c r="G59" s="21" t="e">
        <f>RIGHT(Under17Women!C71,LEN(Under17Women!C71)-FIND(" ",Under17Women!C71))</f>
        <v>#VALUE!</v>
      </c>
      <c r="H59" s="21" t="e">
        <f>VLOOKUP(Under17Women!D71,clubs!A:B,2,FALSE)</f>
        <v>#N/A</v>
      </c>
      <c r="I59" s="21" t="str">
        <f>B59&amp;A59</f>
        <v>U17W</v>
      </c>
      <c r="J59" s="117">
        <f>Under17Women!E71</f>
        <v>0.0</v>
      </c>
      <c r="K59" s="127">
        <f>Under17Women!X71</f>
        <v>1.3</v>
      </c>
    </row>
    <row r="60" spans="1:18">
      <c r="A60" s="21" t="str">
        <f>Under17Women!T72</f>
        <v>W</v>
      </c>
      <c r="B60" s="21" t="str">
        <f>Under17Women!U72</f>
        <v>U17</v>
      </c>
      <c r="C60" s="21" t="str">
        <f>Under17Women!V72</f>
        <v>80HU17W</v>
      </c>
      <c r="D60" s="21" t="str">
        <f>Under17Women!W72</f>
        <v>A</v>
      </c>
      <c r="E60" s="98" t="str">
        <f>Under17Women!B72</f>
        <v>5</v>
      </c>
      <c r="F60" s="21" t="e">
        <f>LEFT(Under17Women!C72,FIND(" ",Under17Women!C72)-1)</f>
        <v>#VALUE!</v>
      </c>
      <c r="G60" s="21" t="e">
        <f>RIGHT(Under17Women!C72,LEN(Under17Women!C72)-FIND(" ",Under17Women!C72))</f>
        <v>#VALUE!</v>
      </c>
      <c r="H60" s="21" t="e">
        <f>VLOOKUP(Under17Women!D72,clubs!A:B,2,FALSE)</f>
        <v>#N/A</v>
      </c>
      <c r="I60" s="21" t="str">
        <f>B60&amp;A60</f>
        <v>U17W</v>
      </c>
      <c r="J60" s="117">
        <f>Under17Women!E72</f>
        <v>0.0</v>
      </c>
      <c r="K60" s="127">
        <f>Under17Women!X72</f>
        <v>1.3</v>
      </c>
    </row>
    <row r="61" spans="1:18">
      <c r="A61" s="21" t="str">
        <f>Under17Women!T73</f>
        <v>W</v>
      </c>
      <c r="B61" s="21" t="str">
        <f>Under17Women!U73</f>
        <v>U17</v>
      </c>
      <c r="C61" s="21" t="str">
        <f>Under17Women!V73</f>
        <v>80HU17W</v>
      </c>
      <c r="D61" s="21" t="str">
        <f>Under17Women!W73</f>
        <v>A</v>
      </c>
      <c r="E61" s="98" t="str">
        <f>Under17Women!B73</f>
        <v>6</v>
      </c>
      <c r="F61" s="21" t="e">
        <f>LEFT(Under17Women!C73,FIND(" ",Under17Women!C73)-1)</f>
        <v>#VALUE!</v>
      </c>
      <c r="G61" s="21" t="e">
        <f>RIGHT(Under17Women!C73,LEN(Under17Women!C73)-FIND(" ",Under17Women!C73))</f>
        <v>#VALUE!</v>
      </c>
      <c r="H61" s="21" t="e">
        <f>VLOOKUP(Under17Women!D73,clubs!A:B,2,FALSE)</f>
        <v>#N/A</v>
      </c>
      <c r="I61" s="21" t="str">
        <f>B61&amp;A61</f>
        <v>U17W</v>
      </c>
      <c r="J61" s="117">
        <f>Under17Women!E73</f>
        <v>0.0</v>
      </c>
      <c r="K61" s="127">
        <f>Under17Women!X73</f>
        <v>1.3</v>
      </c>
    </row>
    <row r="62" spans="1:18">
      <c r="A62" s="21" t="str">
        <f>Under17Women!T74</f>
        <v>W</v>
      </c>
      <c r="B62" s="21" t="str">
        <f>Under17Women!U74</f>
        <v>U17</v>
      </c>
      <c r="C62" s="21" t="str">
        <f>Under17Women!V74</f>
        <v>80HU17W</v>
      </c>
      <c r="D62" s="21" t="str">
        <f>Under17Women!W74</f>
        <v>A</v>
      </c>
      <c r="E62" s="98" t="str">
        <f>Under17Women!B74</f>
        <v>7</v>
      </c>
      <c r="F62" s="21" t="e">
        <f>LEFT(Under17Women!C74,FIND(" ",Under17Women!C74)-1)</f>
        <v>#VALUE!</v>
      </c>
      <c r="G62" s="21" t="e">
        <f>RIGHT(Under17Women!C74,LEN(Under17Women!C74)-FIND(" ",Under17Women!C74))</f>
        <v>#VALUE!</v>
      </c>
      <c r="H62" s="21" t="e">
        <f>VLOOKUP(Under17Women!D74,clubs!A:B,2,FALSE)</f>
        <v>#N/A</v>
      </c>
      <c r="I62" s="21" t="str">
        <f>B62&amp;A62</f>
        <v>U17W</v>
      </c>
      <c r="J62" s="117">
        <f>Under17Women!E74</f>
        <v>0.0</v>
      </c>
      <c r="K62" s="127">
        <f>Under17Women!X74</f>
        <v>1.3</v>
      </c>
    </row>
    <row r="63" spans="1:18">
      <c r="A63" s="21" t="str">
        <f>Under17Women!T75</f>
        <v>W</v>
      </c>
      <c r="B63" s="21" t="str">
        <f>Under17Women!U75</f>
        <v>U17</v>
      </c>
      <c r="C63" s="21" t="str">
        <f>Under17Women!V75</f>
        <v>80HU17W</v>
      </c>
      <c r="D63" s="21" t="str">
        <f>Under17Women!W75</f>
        <v>A</v>
      </c>
      <c r="E63" s="98" t="str">
        <f>Under17Women!B75</f>
        <v>8</v>
      </c>
      <c r="F63" s="21" t="e">
        <f>LEFT(Under17Women!C75,FIND(" ",Under17Women!C75)-1)</f>
        <v>#VALUE!</v>
      </c>
      <c r="G63" s="21" t="e">
        <f>RIGHT(Under17Women!C75,LEN(Under17Women!C75)-FIND(" ",Under17Women!C75))</f>
        <v>#VALUE!</v>
      </c>
      <c r="H63" s="21" t="e">
        <f>VLOOKUP(Under17Women!D75,clubs!A:B,2,FALSE)</f>
        <v>#N/A</v>
      </c>
      <c r="I63" s="21" t="str">
        <f>B63&amp;A63</f>
        <v>U17W</v>
      </c>
      <c r="J63" s="117">
        <f>Under17Women!E75</f>
        <v>0.0</v>
      </c>
      <c r="K63" s="127">
        <f>Under17Women!X75</f>
        <v>1.3</v>
      </c>
    </row>
    <row r="64" spans="1:18">
      <c r="A64" s="21">
        <f>Under17Women!T76</f>
        <v>0.0</v>
      </c>
      <c r="B64" s="21">
        <f>Under17Women!U76</f>
        <v>0.0</v>
      </c>
      <c r="C64" s="21">
        <f>Under17Women!V76</f>
        <v>0.0</v>
      </c>
      <c r="D64" s="21">
        <f>Under17Women!W76</f>
        <v>0.0</v>
      </c>
      <c r="E64" s="98">
        <f>Under17Women!B76</f>
        <v>0.0</v>
      </c>
      <c r="F64" s="21" t="str">
        <f>LEFT(Under17Women!C76,FIND(" ",Under17Women!C76)-1)</f>
        <v>Women's</v>
      </c>
      <c r="G64" s="21" t="str">
        <f>RIGHT(Under17Women!C76,LEN(Under17Women!C76)-FIND(" ",Under17Women!C76))</f>
        <v>B 80mH</v>
      </c>
      <c r="H64" s="21" t="e">
        <f>VLOOKUP(Under17Women!D76,clubs!A:B,2,FALSE)</f>
        <v>#N/A</v>
      </c>
      <c r="I64" s="21" t="str">
        <f>B64&amp;A64</f>
        <v>00</v>
      </c>
      <c r="J64" s="117">
        <f>Under17Women!E76</f>
        <v>1.3</v>
      </c>
      <c r="K64" s="127">
        <f>Under17Women!X76</f>
        <v>0.0</v>
      </c>
    </row>
    <row r="65" spans="1:18">
      <c r="A65" s="21" t="str">
        <f>Under17Women!T77</f>
        <v>W</v>
      </c>
      <c r="B65" s="21" t="str">
        <f>Under17Women!U77</f>
        <v>U17</v>
      </c>
      <c r="C65" s="21" t="str">
        <f>Under17Women!V77</f>
        <v>80HU17W</v>
      </c>
      <c r="D65" s="21" t="str">
        <f>Under17Women!W77</f>
        <v>B</v>
      </c>
      <c r="E65" s="98">
        <f>Under17Women!B77</f>
        <v>1.0</v>
      </c>
      <c r="F65" s="21" t="str">
        <f>LEFT(Under17Women!C77,FIND(" ",Under17Women!C77)-1)</f>
        <v>Roisin</v>
      </c>
      <c r="G65" s="21" t="str">
        <f>RIGHT(Under17Women!C77,LEN(Under17Women!C77)-FIND(" ",Under17Women!C77))</f>
        <v>Lynch</v>
      </c>
      <c r="H65" s="21" t="str">
        <f>VLOOKUP(Under17Women!D77,clubs!A:B,2,FALSE)</f>
        <v>ESM</v>
      </c>
      <c r="I65" s="21" t="str">
        <f>B65&amp;A65</f>
        <v>U17W</v>
      </c>
      <c r="J65" s="117">
        <f>Under17Women!E77</f>
        <v>14.73</v>
      </c>
      <c r="K65" s="127">
        <f>Under17Women!X77</f>
        <v>1.3</v>
      </c>
    </row>
    <row r="66" spans="1:18">
      <c r="A66" s="21" t="str">
        <f>Under17Women!T78</f>
        <v>W</v>
      </c>
      <c r="B66" s="21" t="str">
        <f>Under17Women!U78</f>
        <v>U17</v>
      </c>
      <c r="C66" s="21" t="str">
        <f>Under17Women!V78</f>
        <v>80HU17W</v>
      </c>
      <c r="D66" s="21" t="str">
        <f>Under17Women!W78</f>
        <v>B</v>
      </c>
      <c r="E66" s="98">
        <f>Under17Women!B78</f>
        <v>2.0</v>
      </c>
      <c r="F66" s="21" t="e">
        <f>LEFT(Under17Women!C78,FIND(" ",Under17Women!C78)-1)</f>
        <v>#VALUE!</v>
      </c>
      <c r="G66" s="21" t="e">
        <f>RIGHT(Under17Women!C78,LEN(Under17Women!C78)-FIND(" ",Under17Women!C78))</f>
        <v>#VALUE!</v>
      </c>
      <c r="H66" s="21" t="e">
        <f>VLOOKUP(Under17Women!D78,clubs!A:B,2,FALSE)</f>
        <v>#N/A</v>
      </c>
      <c r="I66" s="21" t="str">
        <f>B66&amp;A66</f>
        <v>U17W</v>
      </c>
      <c r="J66" s="117">
        <f>Under17Women!E78</f>
        <v>0.0</v>
      </c>
      <c r="K66" s="127">
        <f>Under17Women!X78</f>
        <v>1.3</v>
      </c>
    </row>
    <row r="67" spans="1:18">
      <c r="A67" s="21" t="str">
        <f>Under17Women!T79</f>
        <v>W</v>
      </c>
      <c r="B67" s="21" t="str">
        <f>Under17Women!U79</f>
        <v>U17</v>
      </c>
      <c r="C67" s="21" t="str">
        <f>Under17Women!V79</f>
        <v>80HU17W</v>
      </c>
      <c r="D67" s="21" t="str">
        <f>Under17Women!W79</f>
        <v>B</v>
      </c>
      <c r="E67" s="98">
        <f>Under17Women!B79</f>
        <v>3.0</v>
      </c>
      <c r="F67" s="21" t="e">
        <f>LEFT(Under17Women!C79,FIND(" ",Under17Women!C79)-1)</f>
        <v>#VALUE!</v>
      </c>
      <c r="G67" s="21" t="e">
        <f>RIGHT(Under17Women!C79,LEN(Under17Women!C79)-FIND(" ",Under17Women!C79))</f>
        <v>#VALUE!</v>
      </c>
      <c r="H67" s="21" t="e">
        <f>VLOOKUP(Under17Women!D79,clubs!A:B,2,FALSE)</f>
        <v>#N/A</v>
      </c>
      <c r="I67" s="21" t="str">
        <f>B67&amp;A67</f>
        <v>U17W</v>
      </c>
      <c r="J67" s="117">
        <f>Under17Women!E79</f>
        <v>0.0</v>
      </c>
      <c r="K67" s="127">
        <f>Under17Women!X79</f>
        <v>1.3</v>
      </c>
    </row>
    <row r="68" spans="1:18">
      <c r="A68" s="21" t="str">
        <f>Under17Women!T80</f>
        <v>W</v>
      </c>
      <c r="B68" s="21" t="str">
        <f>Under17Women!U80</f>
        <v>U17</v>
      </c>
      <c r="C68" s="21" t="str">
        <f>Under17Women!V80</f>
        <v>80HU17W</v>
      </c>
      <c r="D68" s="21" t="str">
        <f>Under17Women!W80</f>
        <v>B</v>
      </c>
      <c r="E68" s="98" t="str">
        <f>Under17Women!B80</f>
        <v>4</v>
      </c>
      <c r="F68" s="21" t="e">
        <f>LEFT(Under17Women!C80,FIND(" ",Under17Women!C80)-1)</f>
        <v>#VALUE!</v>
      </c>
      <c r="G68" s="21" t="e">
        <f>RIGHT(Under17Women!C80,LEN(Under17Women!C80)-FIND(" ",Under17Women!C80))</f>
        <v>#VALUE!</v>
      </c>
      <c r="H68" s="21" t="e">
        <f>VLOOKUP(Under17Women!D80,clubs!A:B,2,FALSE)</f>
        <v>#N/A</v>
      </c>
      <c r="I68" s="21" t="str">
        <f>B68&amp;A68</f>
        <v>U17W</v>
      </c>
      <c r="J68" s="117">
        <f>Under17Women!E80</f>
        <v>0.0</v>
      </c>
      <c r="K68" s="127">
        <f>Under17Women!X80</f>
        <v>1.3</v>
      </c>
    </row>
    <row r="69" spans="1:18">
      <c r="A69" s="21" t="str">
        <f>Under17Women!T81</f>
        <v>W</v>
      </c>
      <c r="B69" s="21" t="str">
        <f>Under17Women!U81</f>
        <v>U17</v>
      </c>
      <c r="C69" s="21" t="str">
        <f>Under17Women!V81</f>
        <v>80HU17W</v>
      </c>
      <c r="D69" s="21" t="str">
        <f>Under17Women!W81</f>
        <v>B</v>
      </c>
      <c r="E69" s="98" t="str">
        <f>Under17Women!B81</f>
        <v>5</v>
      </c>
      <c r="F69" s="21" t="e">
        <f>LEFT(Under17Women!C81,FIND(" ",Under17Women!C81)-1)</f>
        <v>#VALUE!</v>
      </c>
      <c r="G69" s="21" t="e">
        <f>RIGHT(Under17Women!C81,LEN(Under17Women!C81)-FIND(" ",Under17Women!C81))</f>
        <v>#VALUE!</v>
      </c>
      <c r="H69" s="21" t="e">
        <f>VLOOKUP(Under17Women!D81,clubs!A:B,2,FALSE)</f>
        <v>#N/A</v>
      </c>
      <c r="I69" s="21" t="str">
        <f>B69&amp;A69</f>
        <v>U17W</v>
      </c>
      <c r="J69" s="117">
        <f>Under17Women!E81</f>
        <v>0.0</v>
      </c>
      <c r="K69" s="127">
        <f>Under17Women!X81</f>
        <v>1.3</v>
      </c>
    </row>
    <row r="70" spans="1:18">
      <c r="A70" s="21" t="str">
        <f>Under17Women!T82</f>
        <v>W</v>
      </c>
      <c r="B70" s="21" t="str">
        <f>Under17Women!U82</f>
        <v>U17</v>
      </c>
      <c r="C70" s="21" t="str">
        <f>Under17Women!V82</f>
        <v>80HU17W</v>
      </c>
      <c r="D70" s="21" t="str">
        <f>Under17Women!W82</f>
        <v>B</v>
      </c>
      <c r="E70" s="98" t="str">
        <f>Under17Women!B82</f>
        <v>6</v>
      </c>
      <c r="F70" s="21" t="e">
        <f>LEFT(Under17Women!C82,FIND(" ",Under17Women!C82)-1)</f>
        <v>#VALUE!</v>
      </c>
      <c r="G70" s="21" t="e">
        <f>RIGHT(Under17Women!C82,LEN(Under17Women!C82)-FIND(" ",Under17Women!C82))</f>
        <v>#VALUE!</v>
      </c>
      <c r="H70" s="21" t="e">
        <f>VLOOKUP(Under17Women!D82,clubs!A:B,2,FALSE)</f>
        <v>#N/A</v>
      </c>
      <c r="I70" s="21" t="str">
        <f>B70&amp;A70</f>
        <v>U17W</v>
      </c>
      <c r="J70" s="117">
        <f>Under17Women!E82</f>
        <v>0.0</v>
      </c>
      <c r="K70" s="127">
        <f>Under17Women!X82</f>
        <v>1.3</v>
      </c>
    </row>
    <row r="71" spans="1:18">
      <c r="A71" s="21" t="str">
        <f>Under17Women!T83</f>
        <v>W</v>
      </c>
      <c r="B71" s="21" t="str">
        <f>Under17Women!U83</f>
        <v>U17</v>
      </c>
      <c r="C71" s="21" t="str">
        <f>Under17Women!V83</f>
        <v>80HU17W</v>
      </c>
      <c r="D71" s="21" t="str">
        <f>Under17Women!W83</f>
        <v>B</v>
      </c>
      <c r="E71" s="98" t="str">
        <f>Under17Women!B83</f>
        <v>7</v>
      </c>
      <c r="F71" s="21" t="e">
        <f>LEFT(Under17Women!C83,FIND(" ",Under17Women!C83)-1)</f>
        <v>#VALUE!</v>
      </c>
      <c r="G71" s="21" t="e">
        <f>RIGHT(Under17Women!C83,LEN(Under17Women!C83)-FIND(" ",Under17Women!C83))</f>
        <v>#VALUE!</v>
      </c>
      <c r="H71" s="21" t="e">
        <f>VLOOKUP(Under17Women!D83,clubs!A:B,2,FALSE)</f>
        <v>#N/A</v>
      </c>
      <c r="I71" s="21" t="str">
        <f>B71&amp;A71</f>
        <v>U17W</v>
      </c>
      <c r="J71" s="117">
        <f>Under17Women!E83</f>
        <v>0.0</v>
      </c>
      <c r="K71" s="127">
        <f>Under17Women!X83</f>
        <v>1.3</v>
      </c>
    </row>
    <row r="72" spans="1:18">
      <c r="A72" s="21" t="str">
        <f>Under17Women!T84</f>
        <v>W</v>
      </c>
      <c r="B72" s="21" t="str">
        <f>Under17Women!U84</f>
        <v>U17</v>
      </c>
      <c r="C72" s="21" t="str">
        <f>Under17Women!V84</f>
        <v>80HU17W</v>
      </c>
      <c r="D72" s="21" t="str">
        <f>Under17Women!W84</f>
        <v>B</v>
      </c>
      <c r="E72" s="98" t="str">
        <f>Under17Women!B84</f>
        <v>8</v>
      </c>
      <c r="F72" s="21" t="e">
        <f>LEFT(Under17Women!C84,FIND(" ",Under17Women!C84)-1)</f>
        <v>#VALUE!</v>
      </c>
      <c r="G72" s="21" t="e">
        <f>RIGHT(Under17Women!C84,LEN(Under17Women!C84)-FIND(" ",Under17Women!C84))</f>
        <v>#VALUE!</v>
      </c>
      <c r="H72" s="21" t="e">
        <f>VLOOKUP(Under17Women!D84,clubs!A:B,2,FALSE)</f>
        <v>#N/A</v>
      </c>
      <c r="I72" s="21" t="str">
        <f>B72&amp;A72</f>
        <v>U17W</v>
      </c>
      <c r="J72" s="117">
        <f>Under17Women!E84</f>
        <v>0.0</v>
      </c>
      <c r="K72" s="127">
        <f>Under17Women!X84</f>
        <v>1.3</v>
      </c>
    </row>
    <row r="73" spans="1:18">
      <c r="A73" s="21">
        <f>Under17Women!T85</f>
        <v>0.0</v>
      </c>
      <c r="B73" s="21">
        <f>Under17Women!U85</f>
        <v>0.0</v>
      </c>
      <c r="C73" s="21">
        <f>Under17Women!V85</f>
        <v>0.0</v>
      </c>
      <c r="D73" s="21">
        <f>Under17Women!W85</f>
        <v>0.0</v>
      </c>
      <c r="E73" s="98">
        <f>Under17Women!B85</f>
        <v>0.0</v>
      </c>
      <c r="F73" s="21" t="str">
        <f>LEFT(Under17Women!C85,FIND(" ",Under17Women!C85)-1)</f>
        <v>Women's</v>
      </c>
      <c r="G73" s="21" t="str">
        <f>RIGHT(Under17Women!C85,LEN(Under17Women!C85)-FIND(" ",Under17Women!C85))</f>
        <v>A Long Jump</v>
      </c>
      <c r="H73" s="21" t="e">
        <f>VLOOKUP(Under17Women!D85,clubs!A:B,2,FALSE)</f>
        <v>#N/A</v>
      </c>
      <c r="I73" s="21" t="str">
        <f>B73&amp;A73</f>
        <v>00</v>
      </c>
      <c r="J73" s="117" t="str">
        <f>Under17Women!E85</f>
        <v>.</v>
      </c>
      <c r="K73" s="127">
        <f>Under17Women!X85</f>
        <v>0.0</v>
      </c>
    </row>
    <row r="74" spans="1:18">
      <c r="A74" s="21" t="str">
        <f>Under17Women!T86</f>
        <v>W</v>
      </c>
      <c r="B74" s="21" t="str">
        <f>Under17Women!U86</f>
        <v>U17</v>
      </c>
      <c r="C74" s="21" t="str">
        <f>Under17Women!V86</f>
        <v>LJ</v>
      </c>
      <c r="D74" s="21" t="str">
        <f>Under17Women!W86</f>
        <v>A</v>
      </c>
      <c r="E74" s="98">
        <f>Under17Women!B86</f>
        <v>1.0</v>
      </c>
      <c r="F74" s="21" t="str">
        <f>LEFT(Under17Women!C86,FIND(" ",Under17Women!C86)-1)</f>
        <v>Roisin</v>
      </c>
      <c r="G74" s="21" t="str">
        <f>RIGHT(Under17Women!C86,LEN(Under17Women!C86)-FIND(" ",Under17Women!C86))</f>
        <v>Lynch</v>
      </c>
      <c r="H74" s="21" t="str">
        <f>VLOOKUP(Under17Women!D86,clubs!A:B,2,FALSE)</f>
        <v>ESM</v>
      </c>
      <c r="I74" s="21" t="str">
        <f>B74&amp;A74</f>
        <v>U17W</v>
      </c>
      <c r="J74" s="117">
        <f>Under17Women!E86</f>
        <v>4.12</v>
      </c>
      <c r="K74" s="127" t="str">
        <f>Under17Women!X86</f>
        <v/>
      </c>
    </row>
    <row r="75" spans="1:18">
      <c r="A75" s="21" t="str">
        <f>Under17Women!T87</f>
        <v>W</v>
      </c>
      <c r="B75" s="21" t="str">
        <f>Under17Women!U87</f>
        <v>U17</v>
      </c>
      <c r="C75" s="21" t="str">
        <f>Under17Women!V87</f>
        <v>LJ</v>
      </c>
      <c r="D75" s="21" t="str">
        <f>Under17Women!W87</f>
        <v>A</v>
      </c>
      <c r="E75" s="98">
        <f>Under17Women!B87</f>
        <v>2.0</v>
      </c>
      <c r="F75" s="21" t="e">
        <f>LEFT(Under17Women!C87,FIND(" ",Under17Women!C87)-1)</f>
        <v>#VALUE!</v>
      </c>
      <c r="G75" s="21" t="e">
        <f>RIGHT(Under17Women!C87,LEN(Under17Women!C87)-FIND(" ",Under17Women!C87))</f>
        <v>#VALUE!</v>
      </c>
      <c r="H75" s="21" t="e">
        <f>VLOOKUP(Under17Women!D87,clubs!A:B,2,FALSE)</f>
        <v>#N/A</v>
      </c>
      <c r="I75" s="21" t="str">
        <f>B75&amp;A75</f>
        <v>U17W</v>
      </c>
      <c r="J75" s="117">
        <f>Under17Women!E87</f>
        <v>0.0</v>
      </c>
      <c r="K75" s="127" t="str">
        <f>Under17Women!X87</f>
        <v/>
      </c>
    </row>
    <row r="76" spans="1:18">
      <c r="A76" s="21" t="str">
        <f>Under17Women!T88</f>
        <v>W</v>
      </c>
      <c r="B76" s="21" t="str">
        <f>Under17Women!U88</f>
        <v>U17</v>
      </c>
      <c r="C76" s="21" t="str">
        <f>Under17Women!V88</f>
        <v>LJ</v>
      </c>
      <c r="D76" s="21" t="str">
        <f>Under17Women!W88</f>
        <v>A</v>
      </c>
      <c r="E76" s="98">
        <f>Under17Women!B88</f>
        <v>3.0</v>
      </c>
      <c r="F76" s="21" t="e">
        <f>LEFT(Under17Women!C88,FIND(" ",Under17Women!C88)-1)</f>
        <v>#VALUE!</v>
      </c>
      <c r="G76" s="21" t="e">
        <f>RIGHT(Under17Women!C88,LEN(Under17Women!C88)-FIND(" ",Under17Women!C88))</f>
        <v>#VALUE!</v>
      </c>
      <c r="H76" s="21" t="e">
        <f>VLOOKUP(Under17Women!D88,clubs!A:B,2,FALSE)</f>
        <v>#N/A</v>
      </c>
      <c r="I76" s="21" t="str">
        <f>B76&amp;A76</f>
        <v>U17W</v>
      </c>
      <c r="J76" s="117">
        <f>Under17Women!E88</f>
        <v>0.0</v>
      </c>
      <c r="K76" s="127" t="str">
        <f>Under17Women!X88</f>
        <v/>
      </c>
    </row>
    <row r="77" spans="1:18">
      <c r="A77" s="21" t="str">
        <f>Under17Women!T89</f>
        <v>W</v>
      </c>
      <c r="B77" s="21" t="str">
        <f>Under17Women!U89</f>
        <v>U17</v>
      </c>
      <c r="C77" s="21" t="str">
        <f>Under17Women!V89</f>
        <v>LJ</v>
      </c>
      <c r="D77" s="21" t="str">
        <f>Under17Women!W89</f>
        <v>A</v>
      </c>
      <c r="E77" s="98" t="str">
        <f>Under17Women!B89</f>
        <v>4</v>
      </c>
      <c r="F77" s="21" t="e">
        <f>LEFT(Under17Women!C89,FIND(" ",Under17Women!C89)-1)</f>
        <v>#VALUE!</v>
      </c>
      <c r="G77" s="21" t="e">
        <f>RIGHT(Under17Women!C89,LEN(Under17Women!C89)-FIND(" ",Under17Women!C89))</f>
        <v>#VALUE!</v>
      </c>
      <c r="H77" s="21" t="e">
        <f>VLOOKUP(Under17Women!D89,clubs!A:B,2,FALSE)</f>
        <v>#N/A</v>
      </c>
      <c r="I77" s="21" t="str">
        <f>B77&amp;A77</f>
        <v>U17W</v>
      </c>
      <c r="J77" s="117">
        <f>Under17Women!E89</f>
        <v>0.0</v>
      </c>
      <c r="K77" s="127" t="str">
        <f>Under17Women!X89</f>
        <v/>
      </c>
    </row>
    <row r="78" spans="1:18">
      <c r="A78" s="21" t="str">
        <f>Under17Women!T90</f>
        <v>W</v>
      </c>
      <c r="B78" s="21" t="str">
        <f>Under17Women!U90</f>
        <v>U17</v>
      </c>
      <c r="C78" s="21" t="str">
        <f>Under17Women!V90</f>
        <v>LJ</v>
      </c>
      <c r="D78" s="21" t="str">
        <f>Under17Women!W90</f>
        <v>A</v>
      </c>
      <c r="E78" s="98" t="str">
        <f>Under17Women!B90</f>
        <v>5</v>
      </c>
      <c r="F78" s="21" t="e">
        <f>LEFT(Under17Women!C90,FIND(" ",Under17Women!C90)-1)</f>
        <v>#VALUE!</v>
      </c>
      <c r="G78" s="21" t="e">
        <f>RIGHT(Under17Women!C90,LEN(Under17Women!C90)-FIND(" ",Under17Women!C90))</f>
        <v>#VALUE!</v>
      </c>
      <c r="H78" s="21" t="e">
        <f>VLOOKUP(Under17Women!D90,clubs!A:B,2,FALSE)</f>
        <v>#N/A</v>
      </c>
      <c r="I78" s="21" t="str">
        <f>B78&amp;A78</f>
        <v>U17W</v>
      </c>
      <c r="J78" s="117">
        <f>Under17Women!E90</f>
        <v>0.0</v>
      </c>
      <c r="K78" s="127" t="str">
        <f>Under17Women!X90</f>
        <v/>
      </c>
    </row>
    <row r="79" spans="1:18">
      <c r="A79" s="21" t="str">
        <f>Under17Women!T91</f>
        <v>W</v>
      </c>
      <c r="B79" s="21" t="str">
        <f>Under17Women!U91</f>
        <v>U17</v>
      </c>
      <c r="C79" s="21" t="str">
        <f>Under17Women!V91</f>
        <v>LJ</v>
      </c>
      <c r="D79" s="21" t="str">
        <f>Under17Women!W91</f>
        <v>A</v>
      </c>
      <c r="E79" s="98" t="str">
        <f>Under17Women!B91</f>
        <v>6</v>
      </c>
      <c r="F79" s="21" t="e">
        <f>LEFT(Under17Women!C91,FIND(" ",Under17Women!C91)-1)</f>
        <v>#VALUE!</v>
      </c>
      <c r="G79" s="21" t="e">
        <f>RIGHT(Under17Women!C91,LEN(Under17Women!C91)-FIND(" ",Under17Women!C91))</f>
        <v>#VALUE!</v>
      </c>
      <c r="H79" s="21" t="e">
        <f>VLOOKUP(Under17Women!D91,clubs!A:B,2,FALSE)</f>
        <v>#N/A</v>
      </c>
      <c r="I79" s="21" t="str">
        <f>B79&amp;A79</f>
        <v>U17W</v>
      </c>
      <c r="J79" s="117">
        <f>Under17Women!E91</f>
        <v>0.0</v>
      </c>
      <c r="K79" s="127" t="str">
        <f>Under17Women!X91</f>
        <v/>
      </c>
    </row>
    <row r="80" spans="1:18">
      <c r="A80" s="21" t="str">
        <f>Under17Women!T92</f>
        <v>W</v>
      </c>
      <c r="B80" s="21" t="str">
        <f>Under17Women!U92</f>
        <v>U17</v>
      </c>
      <c r="C80" s="21" t="str">
        <f>Under17Women!V92</f>
        <v>LJ</v>
      </c>
      <c r="D80" s="21" t="str">
        <f>Under17Women!W92</f>
        <v>A</v>
      </c>
      <c r="E80" s="98" t="str">
        <f>Under17Women!B92</f>
        <v>7</v>
      </c>
      <c r="F80" s="21" t="e">
        <f>LEFT(Under17Women!C92,FIND(" ",Under17Women!C92)-1)</f>
        <v>#VALUE!</v>
      </c>
      <c r="G80" s="21" t="e">
        <f>RIGHT(Under17Women!C92,LEN(Under17Women!C92)-FIND(" ",Under17Women!C92))</f>
        <v>#VALUE!</v>
      </c>
      <c r="H80" s="21" t="e">
        <f>VLOOKUP(Under17Women!D92,clubs!A:B,2,FALSE)</f>
        <v>#N/A</v>
      </c>
      <c r="I80" s="21" t="str">
        <f>B80&amp;A80</f>
        <v>U17W</v>
      </c>
      <c r="J80" s="117">
        <f>Under17Women!E92</f>
        <v>0.0</v>
      </c>
      <c r="K80" s="127" t="str">
        <f>Under17Women!X92</f>
        <v/>
      </c>
    </row>
    <row r="81" spans="1:18">
      <c r="A81" s="21" t="str">
        <f>Under17Women!T93</f>
        <v>W</v>
      </c>
      <c r="B81" s="21" t="str">
        <f>Under17Women!U93</f>
        <v>U17</v>
      </c>
      <c r="C81" s="21" t="str">
        <f>Under17Women!V93</f>
        <v>LJ</v>
      </c>
      <c r="D81" s="21" t="str">
        <f>Under17Women!W93</f>
        <v>A</v>
      </c>
      <c r="E81" s="98" t="str">
        <f>Under17Women!B93</f>
        <v>8</v>
      </c>
      <c r="F81" s="21" t="e">
        <f>LEFT(Under17Women!C93,FIND(" ",Under17Women!C93)-1)</f>
        <v>#VALUE!</v>
      </c>
      <c r="G81" s="21" t="e">
        <f>RIGHT(Under17Women!C93,LEN(Under17Women!C93)-FIND(" ",Under17Women!C93))</f>
        <v>#VALUE!</v>
      </c>
      <c r="H81" s="21" t="e">
        <f>VLOOKUP(Under17Women!D93,clubs!A:B,2,FALSE)</f>
        <v>#N/A</v>
      </c>
      <c r="I81" s="21" t="str">
        <f>B81&amp;A81</f>
        <v>U17W</v>
      </c>
      <c r="J81" s="117">
        <f>Under17Women!E93</f>
        <v>0.0</v>
      </c>
      <c r="K81" s="127" t="str">
        <f>Under17Women!X93</f>
        <v/>
      </c>
    </row>
    <row r="82" spans="1:18">
      <c r="A82" s="21">
        <f>Under17Women!T94</f>
        <v>0.0</v>
      </c>
      <c r="B82" s="21">
        <f>Under17Women!U94</f>
        <v>0.0</v>
      </c>
      <c r="C82" s="21">
        <f>Under17Women!V94</f>
        <v>0.0</v>
      </c>
      <c r="D82" s="21">
        <f>Under17Women!W94</f>
        <v>0.0</v>
      </c>
      <c r="E82" s="98">
        <f>Under17Women!B94</f>
        <v>0.0</v>
      </c>
      <c r="F82" s="21" t="str">
        <f>LEFT(Under17Women!C94,FIND(" ",Under17Women!C94)-1)</f>
        <v>Women's</v>
      </c>
      <c r="G82" s="21" t="str">
        <f>RIGHT(Under17Women!C94,LEN(Under17Women!C94)-FIND(" ",Under17Women!C94))</f>
        <v>B Long Jump</v>
      </c>
      <c r="H82" s="21" t="e">
        <f>VLOOKUP(Under17Women!D94,clubs!A:B,2,FALSE)</f>
        <v>#N/A</v>
      </c>
      <c r="I82" s="21" t="str">
        <f>B82&amp;A82</f>
        <v>00</v>
      </c>
      <c r="J82" s="117" t="str">
        <f>Under17Women!E94</f>
        <v>.</v>
      </c>
      <c r="K82" s="127">
        <f>Under17Women!X94</f>
        <v>0.0</v>
      </c>
    </row>
    <row r="83" spans="1:18">
      <c r="A83" s="21" t="str">
        <f>Under17Women!T95</f>
        <v>W</v>
      </c>
      <c r="B83" s="21" t="str">
        <f>Under17Women!U95</f>
        <v>U17</v>
      </c>
      <c r="C83" s="21" t="str">
        <f>Under17Women!V95</f>
        <v>LJ</v>
      </c>
      <c r="D83" s="21" t="str">
        <f>Under17Women!W95</f>
        <v>B</v>
      </c>
      <c r="E83" s="98">
        <f>Under17Women!B95</f>
        <v>1.0</v>
      </c>
      <c r="F83" s="21" t="e">
        <f>LEFT(Under17Women!C95,FIND(" ",Under17Women!C95)-1)</f>
        <v>#VALUE!</v>
      </c>
      <c r="G83" s="21" t="e">
        <f>RIGHT(Under17Women!C95,LEN(Under17Women!C95)-FIND(" ",Under17Women!C95))</f>
        <v>#VALUE!</v>
      </c>
      <c r="H83" s="21" t="e">
        <f>VLOOKUP(Under17Women!D95,clubs!A:B,2,FALSE)</f>
        <v>#N/A</v>
      </c>
      <c r="I83" s="21" t="str">
        <f>B83&amp;A83</f>
        <v>U17W</v>
      </c>
      <c r="J83" s="117">
        <f>Under17Women!E95</f>
        <v>0.0</v>
      </c>
      <c r="K83" s="127" t="str">
        <f>Under17Women!X95</f>
        <v/>
      </c>
    </row>
    <row r="84" spans="1:18">
      <c r="A84" s="21" t="str">
        <f>Under17Women!T96</f>
        <v>W</v>
      </c>
      <c r="B84" s="21" t="str">
        <f>Under17Women!U96</f>
        <v>U17</v>
      </c>
      <c r="C84" s="21" t="str">
        <f>Under17Women!V96</f>
        <v>LJ</v>
      </c>
      <c r="D84" s="21" t="str">
        <f>Under17Women!W96</f>
        <v>B</v>
      </c>
      <c r="E84" s="98">
        <f>Under17Women!B96</f>
        <v>2.0</v>
      </c>
      <c r="F84" s="21" t="e">
        <f>LEFT(Under17Women!C96,FIND(" ",Under17Women!C96)-1)</f>
        <v>#VALUE!</v>
      </c>
      <c r="G84" s="21" t="e">
        <f>RIGHT(Under17Women!C96,LEN(Under17Women!C96)-FIND(" ",Under17Women!C96))</f>
        <v>#VALUE!</v>
      </c>
      <c r="H84" s="21" t="e">
        <f>VLOOKUP(Under17Women!D96,clubs!A:B,2,FALSE)</f>
        <v>#N/A</v>
      </c>
      <c r="I84" s="21" t="str">
        <f>B84&amp;A84</f>
        <v>U17W</v>
      </c>
      <c r="J84" s="117">
        <f>Under17Women!E96</f>
        <v>0.0</v>
      </c>
      <c r="K84" s="127" t="str">
        <f>Under17Women!X96</f>
        <v/>
      </c>
    </row>
    <row r="85" spans="1:18">
      <c r="A85" s="21" t="str">
        <f>Under17Women!T97</f>
        <v>W</v>
      </c>
      <c r="B85" s="21" t="str">
        <f>Under17Women!U97</f>
        <v>U17</v>
      </c>
      <c r="C85" s="21" t="str">
        <f>Under17Women!V97</f>
        <v>LJ</v>
      </c>
      <c r="D85" s="21" t="str">
        <f>Under17Women!W97</f>
        <v>B</v>
      </c>
      <c r="E85" s="98">
        <f>Under17Women!B97</f>
        <v>3.0</v>
      </c>
      <c r="F85" s="21" t="e">
        <f>LEFT(Under17Women!C97,FIND(" ",Under17Women!C97)-1)</f>
        <v>#VALUE!</v>
      </c>
      <c r="G85" s="21" t="e">
        <f>RIGHT(Under17Women!C97,LEN(Under17Women!C97)-FIND(" ",Under17Women!C97))</f>
        <v>#VALUE!</v>
      </c>
      <c r="H85" s="21" t="e">
        <f>VLOOKUP(Under17Women!D97,clubs!A:B,2,FALSE)</f>
        <v>#N/A</v>
      </c>
      <c r="I85" s="21" t="str">
        <f>B85&amp;A85</f>
        <v>U17W</v>
      </c>
      <c r="J85" s="117">
        <f>Under17Women!E97</f>
        <v>0.0</v>
      </c>
      <c r="K85" s="127" t="str">
        <f>Under17Women!X97</f>
        <v/>
      </c>
    </row>
    <row r="86" spans="1:18">
      <c r="A86" s="21" t="str">
        <f>Under17Women!T98</f>
        <v>W</v>
      </c>
      <c r="B86" s="21" t="str">
        <f>Under17Women!U98</f>
        <v>U17</v>
      </c>
      <c r="C86" s="21" t="str">
        <f>Under17Women!V98</f>
        <v>LJ</v>
      </c>
      <c r="D86" s="21" t="str">
        <f>Under17Women!W98</f>
        <v>B</v>
      </c>
      <c r="E86" s="98" t="str">
        <f>Under17Women!B98</f>
        <v>4</v>
      </c>
      <c r="F86" s="21" t="e">
        <f>LEFT(Under17Women!C98,FIND(" ",Under17Women!C98)-1)</f>
        <v>#VALUE!</v>
      </c>
      <c r="G86" s="21" t="e">
        <f>RIGHT(Under17Women!C98,LEN(Under17Women!C98)-FIND(" ",Under17Women!C98))</f>
        <v>#VALUE!</v>
      </c>
      <c r="H86" s="21" t="e">
        <f>VLOOKUP(Under17Women!D98,clubs!A:B,2,FALSE)</f>
        <v>#N/A</v>
      </c>
      <c r="I86" s="21" t="str">
        <f>B86&amp;A86</f>
        <v>U17W</v>
      </c>
      <c r="J86" s="117">
        <f>Under17Women!E98</f>
        <v>0.0</v>
      </c>
      <c r="K86" s="127" t="str">
        <f>Under17Women!X98</f>
        <v/>
      </c>
    </row>
    <row r="87" spans="1:18">
      <c r="A87" s="21" t="str">
        <f>Under17Women!T99</f>
        <v>W</v>
      </c>
      <c r="B87" s="21" t="str">
        <f>Under17Women!U99</f>
        <v>U17</v>
      </c>
      <c r="C87" s="21" t="str">
        <f>Under17Women!V99</f>
        <v>LJ</v>
      </c>
      <c r="D87" s="21" t="str">
        <f>Under17Women!W99</f>
        <v>B</v>
      </c>
      <c r="E87" s="98" t="str">
        <f>Under17Women!B99</f>
        <v>5</v>
      </c>
      <c r="F87" s="21" t="e">
        <f>LEFT(Under17Women!C99,FIND(" ",Under17Women!C99)-1)</f>
        <v>#VALUE!</v>
      </c>
      <c r="G87" s="21" t="e">
        <f>RIGHT(Under17Women!C99,LEN(Under17Women!C99)-FIND(" ",Under17Women!C99))</f>
        <v>#VALUE!</v>
      </c>
      <c r="H87" s="21" t="e">
        <f>VLOOKUP(Under17Women!D99,clubs!A:B,2,FALSE)</f>
        <v>#N/A</v>
      </c>
      <c r="I87" s="21" t="str">
        <f>B87&amp;A87</f>
        <v>U17W</v>
      </c>
      <c r="J87" s="117">
        <f>Under17Women!E99</f>
        <v>0.0</v>
      </c>
      <c r="K87" s="127" t="str">
        <f>Under17Women!X99</f>
        <v/>
      </c>
    </row>
    <row r="88" spans="1:18">
      <c r="A88" s="21" t="str">
        <f>Under17Women!T100</f>
        <v>W</v>
      </c>
      <c r="B88" s="21" t="str">
        <f>Under17Women!U100</f>
        <v>U17</v>
      </c>
      <c r="C88" s="21" t="str">
        <f>Under17Women!V100</f>
        <v>LJ</v>
      </c>
      <c r="D88" s="21" t="str">
        <f>Under17Women!W100</f>
        <v>B</v>
      </c>
      <c r="E88" s="98" t="str">
        <f>Under17Women!B100</f>
        <v>6</v>
      </c>
      <c r="F88" s="21" t="e">
        <f>LEFT(Under17Women!C100,FIND(" ",Under17Women!C100)-1)</f>
        <v>#VALUE!</v>
      </c>
      <c r="G88" s="21" t="e">
        <f>RIGHT(Under17Women!C100,LEN(Under17Women!C100)-FIND(" ",Under17Women!C100))</f>
        <v>#VALUE!</v>
      </c>
      <c r="H88" s="21" t="e">
        <f>VLOOKUP(Under17Women!D100,clubs!A:B,2,FALSE)</f>
        <v>#N/A</v>
      </c>
      <c r="I88" s="21" t="str">
        <f>B88&amp;A88</f>
        <v>U17W</v>
      </c>
      <c r="J88" s="117">
        <f>Under17Women!E100</f>
        <v>0.0</v>
      </c>
      <c r="K88" s="127" t="str">
        <f>Under17Women!X100</f>
        <v/>
      </c>
    </row>
    <row r="89" spans="1:18">
      <c r="A89" s="21" t="str">
        <f>Under17Women!T101</f>
        <v>W</v>
      </c>
      <c r="B89" s="21" t="str">
        <f>Under17Women!U101</f>
        <v>U17</v>
      </c>
      <c r="C89" s="21" t="str">
        <f>Under17Women!V101</f>
        <v>LJ</v>
      </c>
      <c r="D89" s="21" t="str">
        <f>Under17Women!W101</f>
        <v>B</v>
      </c>
      <c r="E89" s="98" t="str">
        <f>Under17Women!B101</f>
        <v>7</v>
      </c>
      <c r="F89" s="21" t="e">
        <f>LEFT(Under17Women!C101,FIND(" ",Under17Women!C101)-1)</f>
        <v>#VALUE!</v>
      </c>
      <c r="G89" s="21" t="e">
        <f>RIGHT(Under17Women!C101,LEN(Under17Women!C101)-FIND(" ",Under17Women!C101))</f>
        <v>#VALUE!</v>
      </c>
      <c r="H89" s="21" t="e">
        <f>VLOOKUP(Under17Women!D101,clubs!A:B,2,FALSE)</f>
        <v>#N/A</v>
      </c>
      <c r="I89" s="21" t="str">
        <f>B89&amp;A89</f>
        <v>U17W</v>
      </c>
      <c r="J89" s="117">
        <f>Under17Women!E101</f>
        <v>0.0</v>
      </c>
      <c r="K89" s="127" t="str">
        <f>Under17Women!X101</f>
        <v/>
      </c>
    </row>
    <row r="90" spans="1:18">
      <c r="A90" s="21" t="str">
        <f>Under17Women!T102</f>
        <v>W</v>
      </c>
      <c r="B90" s="21" t="str">
        <f>Under17Women!U102</f>
        <v>U17</v>
      </c>
      <c r="C90" s="21" t="str">
        <f>Under17Women!V102</f>
        <v>LJ</v>
      </c>
      <c r="D90" s="21" t="str">
        <f>Under17Women!W102</f>
        <v>B</v>
      </c>
      <c r="E90" s="98" t="str">
        <f>Under17Women!B102</f>
        <v>8</v>
      </c>
      <c r="F90" s="21" t="e">
        <f>LEFT(Under17Women!C102,FIND(" ",Under17Women!C102)-1)</f>
        <v>#VALUE!</v>
      </c>
      <c r="G90" s="21" t="e">
        <f>RIGHT(Under17Women!C102,LEN(Under17Women!C102)-FIND(" ",Under17Women!C102))</f>
        <v>#VALUE!</v>
      </c>
      <c r="H90" s="21" t="e">
        <f>VLOOKUP(Under17Women!D102,clubs!A:B,2,FALSE)</f>
        <v>#N/A</v>
      </c>
      <c r="I90" s="21" t="str">
        <f>B90&amp;A90</f>
        <v>U17W</v>
      </c>
      <c r="J90" s="117">
        <f>Under17Women!E102</f>
        <v>0.0</v>
      </c>
      <c r="K90" s="127" t="str">
        <f>Under17Women!X102</f>
        <v/>
      </c>
    </row>
    <row r="91" spans="1:18">
      <c r="A91" s="21">
        <f>Under17Women!T103</f>
        <v>0.0</v>
      </c>
      <c r="B91" s="21">
        <f>Under17Women!U103</f>
        <v>0.0</v>
      </c>
      <c r="C91" s="21">
        <f>Under17Women!V103</f>
        <v>0.0</v>
      </c>
      <c r="D91" s="21">
        <f>Under17Women!W103</f>
        <v>0.0</v>
      </c>
      <c r="E91" s="98">
        <f>Under17Women!B103</f>
        <v>0.0</v>
      </c>
      <c r="F91" s="21" t="str">
        <f>LEFT(Under17Women!C103,FIND(" ",Under17Women!C103)-1)</f>
        <v>Women's</v>
      </c>
      <c r="G91" s="21" t="str">
        <f>RIGHT(Under17Women!C103,LEN(Under17Women!C103)-FIND(" ",Under17Women!C103))</f>
        <v>A Shot Putt</v>
      </c>
      <c r="H91" s="21" t="e">
        <f>VLOOKUP(Under17Women!D103,clubs!A:B,2,FALSE)</f>
        <v>#N/A</v>
      </c>
      <c r="I91" s="21" t="str">
        <f>B91&amp;A91</f>
        <v>00</v>
      </c>
      <c r="J91" s="117" t="str">
        <f>Under17Women!E103</f>
        <v>.</v>
      </c>
      <c r="K91" s="127">
        <f>Under17Women!X103</f>
        <v>0.0</v>
      </c>
    </row>
    <row r="92" spans="1:18">
      <c r="A92" s="21" t="str">
        <f>Under17Women!T104</f>
        <v>W</v>
      </c>
      <c r="B92" s="21" t="str">
        <f>Under17Women!U104</f>
        <v>U17</v>
      </c>
      <c r="C92" s="21" t="str">
        <f>Under17Women!V104</f>
        <v>SP3K</v>
      </c>
      <c r="D92" s="21" t="str">
        <f>Under17Women!W104</f>
        <v>A</v>
      </c>
      <c r="E92" s="98">
        <f>Under17Women!B104</f>
        <v>1.0</v>
      </c>
      <c r="F92" s="21" t="str">
        <f>LEFT(Under17Women!C104,FIND(" ",Under17Women!C104)-1)</f>
        <v>Melina</v>
      </c>
      <c r="G92" s="21" t="str">
        <f>RIGHT(Under17Women!C104,LEN(Under17Women!C104)-FIND(" ",Under17Women!C104))</f>
        <v>Irawo</v>
      </c>
      <c r="H92" s="21" t="str">
        <f>VLOOKUP(Under17Women!D104,clubs!A:B,2,FALSE)</f>
        <v>E&amp;H</v>
      </c>
      <c r="I92" s="21" t="str">
        <f>B92&amp;A92</f>
        <v>U17W</v>
      </c>
      <c r="J92" s="117">
        <f>Under17Women!E104</f>
        <v>9.99</v>
      </c>
      <c r="K92" s="127">
        <f>Under17Women!X104</f>
        <v>0.0</v>
      </c>
    </row>
    <row r="93" spans="1:18">
      <c r="A93" s="21" t="str">
        <f>Under17Women!T105</f>
        <v>W</v>
      </c>
      <c r="B93" s="21" t="str">
        <f>Under17Women!U105</f>
        <v>U17</v>
      </c>
      <c r="C93" s="21" t="str">
        <f>Under17Women!V105</f>
        <v>SP3K</v>
      </c>
      <c r="D93" s="21" t="str">
        <f>Under17Women!W105</f>
        <v>A</v>
      </c>
      <c r="E93" s="98">
        <f>Under17Women!B105</f>
        <v>2.0</v>
      </c>
      <c r="F93" s="21" t="str">
        <f>LEFT(Under17Women!C105,FIND(" ",Under17Women!C105)-1)</f>
        <v>Louisa</v>
      </c>
      <c r="G93" s="21" t="str">
        <f>RIGHT(Under17Women!C105,LEN(Under17Women!C105)-FIND(" ",Under17Women!C105))</f>
        <v>Pitsialis</v>
      </c>
      <c r="H93" s="21" t="str">
        <f>VLOOKUP(Under17Women!D105,clubs!A:B,2,FALSE)</f>
        <v>SBH</v>
      </c>
      <c r="I93" s="21" t="str">
        <f>B93&amp;A93</f>
        <v>U17W</v>
      </c>
      <c r="J93" s="117">
        <f>Under17Women!E105</f>
        <v>8.68</v>
      </c>
      <c r="K93" s="127">
        <f>Under17Women!X105</f>
        <v>0.0</v>
      </c>
    </row>
    <row r="94" spans="1:18">
      <c r="A94" s="21" t="str">
        <f>Under17Women!T106</f>
        <v>W</v>
      </c>
      <c r="B94" s="21" t="str">
        <f>Under17Women!U106</f>
        <v>U17</v>
      </c>
      <c r="C94" s="21" t="str">
        <f>Under17Women!V106</f>
        <v>SP3K</v>
      </c>
      <c r="D94" s="21" t="str">
        <f>Under17Women!W106</f>
        <v>A</v>
      </c>
      <c r="E94" s="98">
        <f>Under17Women!B106</f>
        <v>3.0</v>
      </c>
      <c r="F94" s="21" t="str">
        <f>LEFT(Under17Women!C106,FIND(" ",Under17Women!C106)-1)</f>
        <v>Zoya</v>
      </c>
      <c r="G94" s="21" t="str">
        <f>RIGHT(Under17Women!C106,LEN(Under17Women!C106)-FIND(" ",Under17Women!C106))</f>
        <v>Styles</v>
      </c>
      <c r="H94" s="21" t="str">
        <f>VLOOKUP(Under17Women!D106,clubs!A:B,2,FALSE)</f>
        <v>ESM</v>
      </c>
      <c r="I94" s="21" t="str">
        <f>B94&amp;A94</f>
        <v>U17W</v>
      </c>
      <c r="J94" s="117">
        <f>Under17Women!E106</f>
        <v>8.63</v>
      </c>
      <c r="K94" s="127">
        <f>Under17Women!X106</f>
        <v>0.0</v>
      </c>
    </row>
    <row r="95" spans="1:18">
      <c r="A95" s="21" t="str">
        <f>Under17Women!T107</f>
        <v>W</v>
      </c>
      <c r="B95" s="21" t="str">
        <f>Under17Women!U107</f>
        <v>U17</v>
      </c>
      <c r="C95" s="21" t="str">
        <f>Under17Women!V107</f>
        <v>SP3K</v>
      </c>
      <c r="D95" s="21" t="str">
        <f>Under17Women!W107</f>
        <v>A</v>
      </c>
      <c r="E95" s="98" t="str">
        <f>Under17Women!B107</f>
        <v>4</v>
      </c>
      <c r="F95" s="21" t="e">
        <f>LEFT(Under17Women!C107,FIND(" ",Under17Women!C107)-1)</f>
        <v>#VALUE!</v>
      </c>
      <c r="G95" s="21" t="e">
        <f>RIGHT(Under17Women!C107,LEN(Under17Women!C107)-FIND(" ",Under17Women!C107))</f>
        <v>#VALUE!</v>
      </c>
      <c r="H95" s="21" t="e">
        <f>VLOOKUP(Under17Women!D107,clubs!A:B,2,FALSE)</f>
        <v>#N/A</v>
      </c>
      <c r="I95" s="21" t="str">
        <f>B95&amp;A95</f>
        <v>U17W</v>
      </c>
      <c r="J95" s="117">
        <f>Under17Women!E107</f>
        <v>0.0</v>
      </c>
      <c r="K95" s="127">
        <f>Under17Women!X107</f>
        <v>0.0</v>
      </c>
    </row>
    <row r="96" spans="1:18">
      <c r="A96" s="21" t="str">
        <f>Under17Women!T108</f>
        <v>W</v>
      </c>
      <c r="B96" s="21" t="str">
        <f>Under17Women!U108</f>
        <v>U17</v>
      </c>
      <c r="C96" s="21" t="str">
        <f>Under17Women!V108</f>
        <v>SP3K</v>
      </c>
      <c r="D96" s="21" t="str">
        <f>Under17Women!W108</f>
        <v>A</v>
      </c>
      <c r="E96" s="98" t="str">
        <f>Under17Women!B108</f>
        <v>5</v>
      </c>
      <c r="F96" s="21" t="e">
        <f>LEFT(Under17Women!C108,FIND(" ",Under17Women!C108)-1)</f>
        <v>#VALUE!</v>
      </c>
      <c r="G96" s="21" t="e">
        <f>RIGHT(Under17Women!C108,LEN(Under17Women!C108)-FIND(" ",Under17Women!C108))</f>
        <v>#VALUE!</v>
      </c>
      <c r="H96" s="21" t="e">
        <f>VLOOKUP(Under17Women!D108,clubs!A:B,2,FALSE)</f>
        <v>#N/A</v>
      </c>
      <c r="I96" s="21" t="str">
        <f>B96&amp;A96</f>
        <v>U17W</v>
      </c>
      <c r="J96" s="117">
        <f>Under17Women!E108</f>
        <v>0.0</v>
      </c>
      <c r="K96" s="127">
        <f>Under17Women!X108</f>
        <v>0.0</v>
      </c>
    </row>
    <row r="97" spans="1:18">
      <c r="A97" s="21" t="str">
        <f>Under17Women!T109</f>
        <v>W</v>
      </c>
      <c r="B97" s="21" t="str">
        <f>Under17Women!U109</f>
        <v>U17</v>
      </c>
      <c r="C97" s="21" t="str">
        <f>Under17Women!V109</f>
        <v>SP3K</v>
      </c>
      <c r="D97" s="21" t="str">
        <f>Under17Women!W109</f>
        <v>A</v>
      </c>
      <c r="E97" s="98" t="str">
        <f>Under17Women!B109</f>
        <v>6</v>
      </c>
      <c r="F97" s="21" t="e">
        <f>LEFT(Under17Women!C109,FIND(" ",Under17Women!C109)-1)</f>
        <v>#VALUE!</v>
      </c>
      <c r="G97" s="21" t="e">
        <f>RIGHT(Under17Women!C109,LEN(Under17Women!C109)-FIND(" ",Under17Women!C109))</f>
        <v>#VALUE!</v>
      </c>
      <c r="H97" s="21" t="e">
        <f>VLOOKUP(Under17Women!D109,clubs!A:B,2,FALSE)</f>
        <v>#N/A</v>
      </c>
      <c r="I97" s="21" t="str">
        <f>B97&amp;A97</f>
        <v>U17W</v>
      </c>
      <c r="J97" s="117">
        <f>Under17Women!E109</f>
        <v>0.0</v>
      </c>
      <c r="K97" s="127">
        <f>Under17Women!X109</f>
        <v>0.0</v>
      </c>
    </row>
    <row r="98" spans="1:18">
      <c r="A98" s="21" t="str">
        <f>Under17Women!T110</f>
        <v>W</v>
      </c>
      <c r="B98" s="21" t="str">
        <f>Under17Women!U110</f>
        <v>U17</v>
      </c>
      <c r="C98" s="21" t="str">
        <f>Under17Women!V110</f>
        <v>SP3K</v>
      </c>
      <c r="D98" s="21" t="str">
        <f>Under17Women!W110</f>
        <v>A</v>
      </c>
      <c r="E98" s="98" t="str">
        <f>Under17Women!B110</f>
        <v>7</v>
      </c>
      <c r="F98" s="21" t="e">
        <f>LEFT(Under17Women!C110,FIND(" ",Under17Women!C110)-1)</f>
        <v>#VALUE!</v>
      </c>
      <c r="G98" s="21" t="e">
        <f>RIGHT(Under17Women!C110,LEN(Under17Women!C110)-FIND(" ",Under17Women!C110))</f>
        <v>#VALUE!</v>
      </c>
      <c r="H98" s="21" t="e">
        <f>VLOOKUP(Under17Women!D110,clubs!A:B,2,FALSE)</f>
        <v>#N/A</v>
      </c>
      <c r="I98" s="21" t="str">
        <f>B98&amp;A98</f>
        <v>U17W</v>
      </c>
      <c r="J98" s="117">
        <f>Under17Women!E110</f>
        <v>0.0</v>
      </c>
      <c r="K98" s="127">
        <f>Under17Women!X110</f>
        <v>0.0</v>
      </c>
    </row>
    <row r="99" spans="1:18">
      <c r="A99" s="21" t="str">
        <f>Under17Women!T111</f>
        <v>W</v>
      </c>
      <c r="B99" s="21" t="str">
        <f>Under17Women!U111</f>
        <v>U17</v>
      </c>
      <c r="C99" s="21" t="str">
        <f>Under17Women!V111</f>
        <v>SP3K</v>
      </c>
      <c r="D99" s="21" t="str">
        <f>Under17Women!W111</f>
        <v>A</v>
      </c>
      <c r="E99" s="98" t="str">
        <f>Under17Women!B111</f>
        <v>8</v>
      </c>
      <c r="F99" s="21" t="e">
        <f>LEFT(Under17Women!C111,FIND(" ",Under17Women!C111)-1)</f>
        <v>#VALUE!</v>
      </c>
      <c r="G99" s="21" t="e">
        <f>RIGHT(Under17Women!C111,LEN(Under17Women!C111)-FIND(" ",Under17Women!C111))</f>
        <v>#VALUE!</v>
      </c>
      <c r="H99" s="21" t="e">
        <f>VLOOKUP(Under17Women!D111,clubs!A:B,2,FALSE)</f>
        <v>#N/A</v>
      </c>
      <c r="I99" s="21" t="str">
        <f>B99&amp;A99</f>
        <v>U17W</v>
      </c>
      <c r="J99" s="117">
        <f>Under17Women!E111</f>
        <v>0.0</v>
      </c>
      <c r="K99" s="127">
        <f>Under17Women!X111</f>
        <v>0.0</v>
      </c>
    </row>
    <row r="100" spans="1:18">
      <c r="A100" s="21">
        <f>Under17Women!T112</f>
        <v>0.0</v>
      </c>
      <c r="B100" s="21">
        <f>Under17Women!U112</f>
        <v>0.0</v>
      </c>
      <c r="C100" s="21">
        <f>Under17Women!V112</f>
        <v>0.0</v>
      </c>
      <c r="D100" s="21">
        <f>Under17Women!W112</f>
        <v>0.0</v>
      </c>
      <c r="E100" s="98">
        <f>Under17Women!B112</f>
        <v>0.0</v>
      </c>
      <c r="F100" s="21" t="str">
        <f>LEFT(Under17Women!C112,FIND(" ",Under17Women!C112)-1)</f>
        <v>Women's</v>
      </c>
      <c r="G100" s="21" t="str">
        <f>RIGHT(Under17Women!C112,LEN(Under17Women!C112)-FIND(" ",Under17Women!C112))</f>
        <v>B Shot Putt</v>
      </c>
      <c r="H100" s="21" t="e">
        <f>VLOOKUP(Under17Women!D112,clubs!A:B,2,FALSE)</f>
        <v>#N/A</v>
      </c>
      <c r="I100" s="21" t="str">
        <f>B100&amp;A100</f>
        <v>00</v>
      </c>
      <c r="J100" s="117" t="str">
        <f>Under17Women!E112</f>
        <v>.</v>
      </c>
      <c r="K100" s="127">
        <f>Under17Women!X112</f>
        <v>0.0</v>
      </c>
    </row>
    <row r="101" spans="1:18">
      <c r="A101" s="21" t="str">
        <f>Under17Women!T113</f>
        <v>W</v>
      </c>
      <c r="B101" s="21" t="str">
        <f>Under17Women!U113</f>
        <v>U17</v>
      </c>
      <c r="C101" s="21" t="str">
        <f>Under17Women!V113</f>
        <v>SP3K</v>
      </c>
      <c r="D101" s="21" t="str">
        <f>Under17Women!W113</f>
        <v>B</v>
      </c>
      <c r="E101" s="98">
        <f>Under17Women!B113</f>
        <v>1.0</v>
      </c>
      <c r="F101" s="21" t="str">
        <f>LEFT(Under17Women!C113,FIND(" ",Under17Women!C113)-1)</f>
        <v>Anusha</v>
      </c>
      <c r="G101" s="21" t="str">
        <f>RIGHT(Under17Women!C113,LEN(Under17Women!C113)-FIND(" ",Under17Women!C113))</f>
        <v>Bulman</v>
      </c>
      <c r="H101" s="21" t="str">
        <f>VLOOKUP(Under17Women!D113,clubs!A:B,2,FALSE)</f>
        <v>SBH</v>
      </c>
      <c r="I101" s="21" t="str">
        <f>B101&amp;A101</f>
        <v>U17W</v>
      </c>
      <c r="J101" s="117">
        <f>Under17Women!E113</f>
        <v>6.16</v>
      </c>
      <c r="K101" s="127">
        <f>Under17Women!X113</f>
        <v>0.0</v>
      </c>
    </row>
    <row r="102" spans="1:18">
      <c r="A102" s="21" t="str">
        <f>Under17Women!T114</f>
        <v>W</v>
      </c>
      <c r="B102" s="21" t="str">
        <f>Under17Women!U114</f>
        <v>U17</v>
      </c>
      <c r="C102" s="21" t="str">
        <f>Under17Women!V114</f>
        <v>SP3K</v>
      </c>
      <c r="D102" s="21" t="str">
        <f>Under17Women!W114</f>
        <v>B</v>
      </c>
      <c r="E102" s="98">
        <f>Under17Women!B114</f>
        <v>2.0</v>
      </c>
      <c r="F102" s="21" t="e">
        <f>LEFT(Under17Women!C114,FIND(" ",Under17Women!C114)-1)</f>
        <v>#VALUE!</v>
      </c>
      <c r="G102" s="21" t="e">
        <f>RIGHT(Under17Women!C114,LEN(Under17Women!C114)-FIND(" ",Under17Women!C114))</f>
        <v>#VALUE!</v>
      </c>
      <c r="H102" s="21" t="e">
        <f>VLOOKUP(Under17Women!D114,clubs!A:B,2,FALSE)</f>
        <v>#N/A</v>
      </c>
      <c r="I102" s="21" t="str">
        <f>B102&amp;A102</f>
        <v>U17W</v>
      </c>
      <c r="J102" s="117">
        <f>Under17Women!E114</f>
        <v>0.0</v>
      </c>
      <c r="K102" s="127">
        <f>Under17Women!X114</f>
        <v>0.0</v>
      </c>
    </row>
    <row r="103" spans="1:18">
      <c r="A103" s="21" t="str">
        <f>Under17Women!T115</f>
        <v>W</v>
      </c>
      <c r="B103" s="21" t="str">
        <f>Under17Women!U115</f>
        <v>U17</v>
      </c>
      <c r="C103" s="21" t="str">
        <f>Under17Women!V115</f>
        <v>SP3K</v>
      </c>
      <c r="D103" s="21" t="str">
        <f>Under17Women!W115</f>
        <v>B</v>
      </c>
      <c r="E103" s="98">
        <f>Under17Women!B115</f>
        <v>3.0</v>
      </c>
      <c r="F103" s="21" t="e">
        <f>LEFT(Under17Women!C115,FIND(" ",Under17Women!C115)-1)</f>
        <v>#VALUE!</v>
      </c>
      <c r="G103" s="21" t="e">
        <f>RIGHT(Under17Women!C115,LEN(Under17Women!C115)-FIND(" ",Under17Women!C115))</f>
        <v>#VALUE!</v>
      </c>
      <c r="H103" s="21" t="e">
        <f>VLOOKUP(Under17Women!D115,clubs!A:B,2,FALSE)</f>
        <v>#N/A</v>
      </c>
      <c r="I103" s="21" t="str">
        <f>B103&amp;A103</f>
        <v>U17W</v>
      </c>
      <c r="J103" s="117">
        <f>Under17Women!E115</f>
        <v>0.0</v>
      </c>
      <c r="K103" s="127">
        <f>Under17Women!X115</f>
        <v>0.0</v>
      </c>
    </row>
    <row r="104" spans="1:18">
      <c r="A104" s="21" t="str">
        <f>Under17Women!T116</f>
        <v>W</v>
      </c>
      <c r="B104" s="21" t="str">
        <f>Under17Women!U116</f>
        <v>U17</v>
      </c>
      <c r="C104" s="21" t="str">
        <f>Under17Women!V116</f>
        <v>SP3K</v>
      </c>
      <c r="D104" s="21" t="str">
        <f>Under17Women!W116</f>
        <v>B</v>
      </c>
      <c r="E104" s="98" t="str">
        <f>Under17Women!B116</f>
        <v>4</v>
      </c>
      <c r="F104" s="21" t="e">
        <f>LEFT(Under17Women!C116,FIND(" ",Under17Women!C116)-1)</f>
        <v>#VALUE!</v>
      </c>
      <c r="G104" s="21" t="e">
        <f>RIGHT(Under17Women!C116,LEN(Under17Women!C116)-FIND(" ",Under17Women!C116))</f>
        <v>#VALUE!</v>
      </c>
      <c r="H104" s="21" t="e">
        <f>VLOOKUP(Under17Women!D116,clubs!A:B,2,FALSE)</f>
        <v>#N/A</v>
      </c>
      <c r="I104" s="21" t="str">
        <f>B104&amp;A104</f>
        <v>U17W</v>
      </c>
      <c r="J104" s="117">
        <f>Under17Women!E116</f>
        <v>0.0</v>
      </c>
      <c r="K104" s="127">
        <f>Under17Women!X116</f>
        <v>0.0</v>
      </c>
    </row>
    <row r="105" spans="1:18">
      <c r="A105" s="21" t="str">
        <f>Under17Women!T117</f>
        <v>W</v>
      </c>
      <c r="B105" s="21" t="str">
        <f>Under17Women!U117</f>
        <v>U17</v>
      </c>
      <c r="C105" s="21" t="str">
        <f>Under17Women!V117</f>
        <v>SP3K</v>
      </c>
      <c r="D105" s="21" t="str">
        <f>Under17Women!W117</f>
        <v>B</v>
      </c>
      <c r="E105" s="98" t="str">
        <f>Under17Women!B117</f>
        <v>5</v>
      </c>
      <c r="F105" s="21" t="e">
        <f>LEFT(Under17Women!C117,FIND(" ",Under17Women!C117)-1)</f>
        <v>#VALUE!</v>
      </c>
      <c r="G105" s="21" t="e">
        <f>RIGHT(Under17Women!C117,LEN(Under17Women!C117)-FIND(" ",Under17Women!C117))</f>
        <v>#VALUE!</v>
      </c>
      <c r="H105" s="21" t="e">
        <f>VLOOKUP(Under17Women!D117,clubs!A:B,2,FALSE)</f>
        <v>#N/A</v>
      </c>
      <c r="I105" s="21" t="str">
        <f>B105&amp;A105</f>
        <v>U17W</v>
      </c>
      <c r="J105" s="117">
        <f>Under17Women!E117</f>
        <v>0.0</v>
      </c>
      <c r="K105" s="127">
        <f>Under17Women!X117</f>
        <v>0.0</v>
      </c>
    </row>
    <row r="106" spans="1:18">
      <c r="A106" s="21" t="str">
        <f>Under17Women!T118</f>
        <v>W</v>
      </c>
      <c r="B106" s="21" t="str">
        <f>Under17Women!U118</f>
        <v>U17</v>
      </c>
      <c r="C106" s="21" t="str">
        <f>Under17Women!V118</f>
        <v>SP3K</v>
      </c>
      <c r="D106" s="21" t="str">
        <f>Under17Women!W118</f>
        <v>B</v>
      </c>
      <c r="E106" s="98" t="str">
        <f>Under17Women!B118</f>
        <v>6</v>
      </c>
      <c r="F106" s="21" t="e">
        <f>LEFT(Under17Women!C118,FIND(" ",Under17Women!C118)-1)</f>
        <v>#VALUE!</v>
      </c>
      <c r="G106" s="21" t="e">
        <f>RIGHT(Under17Women!C118,LEN(Under17Women!C118)-FIND(" ",Under17Women!C118))</f>
        <v>#VALUE!</v>
      </c>
      <c r="H106" s="21" t="e">
        <f>VLOOKUP(Under17Women!D118,clubs!A:B,2,FALSE)</f>
        <v>#N/A</v>
      </c>
      <c r="I106" s="21" t="str">
        <f>B106&amp;A106</f>
        <v>U17W</v>
      </c>
      <c r="J106" s="117">
        <f>Under17Women!E118</f>
        <v>0.0</v>
      </c>
      <c r="K106" s="127">
        <f>Under17Women!X118</f>
        <v>0.0</v>
      </c>
    </row>
    <row r="107" spans="1:18">
      <c r="A107" s="21" t="str">
        <f>Under17Women!T119</f>
        <v>W</v>
      </c>
      <c r="B107" s="21" t="str">
        <f>Under17Women!U119</f>
        <v>U17</v>
      </c>
      <c r="C107" s="21" t="str">
        <f>Under17Women!V119</f>
        <v>SP3K</v>
      </c>
      <c r="D107" s="21" t="str">
        <f>Under17Women!W119</f>
        <v>B</v>
      </c>
      <c r="E107" s="98" t="str">
        <f>Under17Women!B119</f>
        <v>7</v>
      </c>
      <c r="F107" s="21" t="e">
        <f>LEFT(Under17Women!C119,FIND(" ",Under17Women!C119)-1)</f>
        <v>#VALUE!</v>
      </c>
      <c r="G107" s="21" t="e">
        <f>RIGHT(Under17Women!C119,LEN(Under17Women!C119)-FIND(" ",Under17Women!C119))</f>
        <v>#VALUE!</v>
      </c>
      <c r="H107" s="21" t="e">
        <f>VLOOKUP(Under17Women!D119,clubs!A:B,2,FALSE)</f>
        <v>#N/A</v>
      </c>
      <c r="I107" s="21" t="str">
        <f>B107&amp;A107</f>
        <v>U17W</v>
      </c>
      <c r="J107" s="117">
        <f>Under17Women!E119</f>
        <v>0.0</v>
      </c>
      <c r="K107" s="127">
        <f>Under17Women!X119</f>
        <v>0.0</v>
      </c>
    </row>
    <row r="108" spans="1:18">
      <c r="A108" s="21" t="str">
        <f>Under17Women!T120</f>
        <v>W</v>
      </c>
      <c r="B108" s="21" t="str">
        <f>Under17Women!U120</f>
        <v>U17</v>
      </c>
      <c r="C108" s="21" t="str">
        <f>Under17Women!V120</f>
        <v>SP3K</v>
      </c>
      <c r="D108" s="21" t="str">
        <f>Under17Women!W120</f>
        <v>B</v>
      </c>
      <c r="E108" s="98" t="str">
        <f>Under17Women!B120</f>
        <v>8</v>
      </c>
      <c r="F108" s="21" t="e">
        <f>LEFT(Under17Women!C120,FIND(" ",Under17Women!C120)-1)</f>
        <v>#VALUE!</v>
      </c>
      <c r="G108" s="21" t="e">
        <f>RIGHT(Under17Women!C120,LEN(Under17Women!C120)-FIND(" ",Under17Women!C120))</f>
        <v>#VALUE!</v>
      </c>
      <c r="H108" s="21" t="e">
        <f>VLOOKUP(Under17Women!D120,clubs!A:B,2,FALSE)</f>
        <v>#N/A</v>
      </c>
      <c r="I108" s="21" t="str">
        <f>B108&amp;A108</f>
        <v>U17W</v>
      </c>
      <c r="J108" s="117">
        <f>Under17Women!E120</f>
        <v>0.0</v>
      </c>
      <c r="K108" s="127">
        <f>Under17Women!X120</f>
        <v>0.0</v>
      </c>
    </row>
    <row r="109" spans="1:18">
      <c r="A109" s="21">
        <f>Under17Women!T121</f>
        <v>0.0</v>
      </c>
      <c r="B109" s="21">
        <f>Under17Women!U121</f>
        <v>0.0</v>
      </c>
      <c r="C109" s="21">
        <f>Under17Women!V121</f>
        <v>0.0</v>
      </c>
      <c r="D109" s="21">
        <f>Under17Women!W121</f>
        <v>0.0</v>
      </c>
      <c r="E109" s="98">
        <f>Under17Women!B121</f>
        <v>0.0</v>
      </c>
      <c r="F109" s="21" t="str">
        <f>LEFT(Under17Women!C121,FIND(" ",Under17Women!C121)-1)</f>
        <v>Women's</v>
      </c>
      <c r="G109" s="21" t="str">
        <f>RIGHT(Under17Women!C121,LEN(Under17Women!C121)-FIND(" ",Under17Women!C121))</f>
        <v>A Discus</v>
      </c>
      <c r="H109" s="21" t="e">
        <f>VLOOKUP(Under17Women!D121,clubs!A:B,2,FALSE)</f>
        <v>#N/A</v>
      </c>
      <c r="I109" s="21" t="str">
        <f>B109&amp;A109</f>
        <v>00</v>
      </c>
      <c r="J109" s="117" t="str">
        <f>Under17Women!E121</f>
        <v>.</v>
      </c>
      <c r="K109" s="127">
        <f>Under17Women!X121</f>
        <v>0.0</v>
      </c>
    </row>
    <row r="110" spans="1:18">
      <c r="A110" s="21" t="str">
        <f>Under17Women!T122</f>
        <v>W</v>
      </c>
      <c r="B110" s="21" t="str">
        <f>Under17Women!U122</f>
        <v>U17</v>
      </c>
      <c r="C110" s="21" t="str">
        <f>Under17Women!V122</f>
        <v>DTW</v>
      </c>
      <c r="D110" s="21" t="str">
        <f>Under17Women!W122</f>
        <v>A</v>
      </c>
      <c r="E110" s="98">
        <f>Under17Women!B122</f>
        <v>1.0</v>
      </c>
      <c r="F110" s="21" t="str">
        <f>LEFT(Under17Women!C122,FIND(" ",Under17Women!C122)-1)</f>
        <v>Melina</v>
      </c>
      <c r="G110" s="21" t="str">
        <f>RIGHT(Under17Women!C122,LEN(Under17Women!C122)-FIND(" ",Under17Women!C122))</f>
        <v>Irawo</v>
      </c>
      <c r="H110" s="21" t="str">
        <f>VLOOKUP(Under17Women!D122,clubs!A:B,2,FALSE)</f>
        <v>E&amp;H</v>
      </c>
      <c r="I110" s="21" t="str">
        <f>B110&amp;A110</f>
        <v>U17W</v>
      </c>
      <c r="J110" s="117">
        <f>Under17Women!E122</f>
        <v>30.36</v>
      </c>
      <c r="K110" s="127">
        <f>Under17Women!X122</f>
        <v>0.0</v>
      </c>
    </row>
    <row r="111" spans="1:18">
      <c r="A111" s="21" t="str">
        <f>Under17Women!T123</f>
        <v>W</v>
      </c>
      <c r="B111" s="21" t="str">
        <f>Under17Women!U123</f>
        <v>U17</v>
      </c>
      <c r="C111" s="21" t="str">
        <f>Under17Women!V123</f>
        <v>DTW</v>
      </c>
      <c r="D111" s="21" t="str">
        <f>Under17Women!W123</f>
        <v>A</v>
      </c>
      <c r="E111" s="98">
        <f>Under17Women!B123</f>
        <v>2.0</v>
      </c>
      <c r="F111" s="21" t="str">
        <f>LEFT(Under17Women!C123,FIND(" ",Under17Women!C123)-1)</f>
        <v>Louisa</v>
      </c>
      <c r="G111" s="21" t="str">
        <f>RIGHT(Under17Women!C123,LEN(Under17Women!C123)-FIND(" ",Under17Women!C123))</f>
        <v>Pitsialis</v>
      </c>
      <c r="H111" s="21" t="str">
        <f>VLOOKUP(Under17Women!D123,clubs!A:B,2,FALSE)</f>
        <v>SBH</v>
      </c>
      <c r="I111" s="21" t="str">
        <f>B111&amp;A111</f>
        <v>U17W</v>
      </c>
      <c r="J111" s="117">
        <f>Under17Women!E123</f>
        <v>21.13</v>
      </c>
      <c r="K111" s="127">
        <f>Under17Women!X123</f>
        <v>0.0</v>
      </c>
    </row>
    <row r="112" spans="1:18">
      <c r="A112" s="21" t="str">
        <f>Under17Women!T124</f>
        <v>W</v>
      </c>
      <c r="B112" s="21" t="str">
        <f>Under17Women!U124</f>
        <v>U17</v>
      </c>
      <c r="C112" s="21" t="str">
        <f>Under17Women!V124</f>
        <v>DTW</v>
      </c>
      <c r="D112" s="21" t="str">
        <f>Under17Women!W124</f>
        <v>A</v>
      </c>
      <c r="E112" s="98">
        <f>Under17Women!B124</f>
        <v>3.0</v>
      </c>
      <c r="F112" s="21" t="str">
        <f>LEFT(Under17Women!C124,FIND(" ",Under17Women!C124)-1)</f>
        <v>Zoya</v>
      </c>
      <c r="G112" s="21" t="str">
        <f>RIGHT(Under17Women!C124,LEN(Under17Women!C124)-FIND(" ",Under17Women!C124))</f>
        <v>Styles</v>
      </c>
      <c r="H112" s="21" t="str">
        <f>VLOOKUP(Under17Women!D124,clubs!A:B,2,FALSE)</f>
        <v>ESM</v>
      </c>
      <c r="I112" s="21" t="str">
        <f>B112&amp;A112</f>
        <v>U17W</v>
      </c>
      <c r="J112" s="117">
        <f>Under17Women!E124</f>
        <v>16.82</v>
      </c>
      <c r="K112" s="127">
        <f>Under17Women!X124</f>
        <v>0.0</v>
      </c>
    </row>
    <row r="113" spans="1:18">
      <c r="A113" s="21" t="str">
        <f>Under17Women!T125</f>
        <v>W</v>
      </c>
      <c r="B113" s="21" t="str">
        <f>Under17Women!U125</f>
        <v>U17</v>
      </c>
      <c r="C113" s="21" t="str">
        <f>Under17Women!V125</f>
        <v>DTW</v>
      </c>
      <c r="D113" s="21" t="str">
        <f>Under17Women!W125</f>
        <v>A</v>
      </c>
      <c r="E113" s="98" t="str">
        <f>Under17Women!B125</f>
        <v>4</v>
      </c>
      <c r="F113" s="21" t="e">
        <f>LEFT(Under17Women!C125,FIND(" ",Under17Women!C125)-1)</f>
        <v>#VALUE!</v>
      </c>
      <c r="G113" s="21" t="e">
        <f>RIGHT(Under17Women!C125,LEN(Under17Women!C125)-FIND(" ",Under17Women!C125))</f>
        <v>#VALUE!</v>
      </c>
      <c r="H113" s="21" t="e">
        <f>VLOOKUP(Under17Women!D125,clubs!A:B,2,FALSE)</f>
        <v>#N/A</v>
      </c>
      <c r="I113" s="21" t="str">
        <f>B113&amp;A113</f>
        <v>U17W</v>
      </c>
      <c r="J113" s="117">
        <f>Under17Women!E125</f>
        <v>0.0</v>
      </c>
      <c r="K113" s="127">
        <f>Under17Women!X125</f>
        <v>0.0</v>
      </c>
    </row>
    <row r="114" spans="1:18">
      <c r="A114" s="21" t="str">
        <f>Under17Women!T126</f>
        <v>W</v>
      </c>
      <c r="B114" s="21" t="str">
        <f>Under17Women!U126</f>
        <v>U17</v>
      </c>
      <c r="C114" s="21" t="str">
        <f>Under17Women!V126</f>
        <v>DTW</v>
      </c>
      <c r="D114" s="21" t="str">
        <f>Under17Women!W126</f>
        <v>A</v>
      </c>
      <c r="E114" s="98" t="str">
        <f>Under17Women!B126</f>
        <v>5</v>
      </c>
      <c r="F114" s="21" t="e">
        <f>LEFT(Under17Women!C126,FIND(" ",Under17Women!C126)-1)</f>
        <v>#VALUE!</v>
      </c>
      <c r="G114" s="21" t="e">
        <f>RIGHT(Under17Women!C126,LEN(Under17Women!C126)-FIND(" ",Under17Women!C126))</f>
        <v>#VALUE!</v>
      </c>
      <c r="H114" s="21" t="e">
        <f>VLOOKUP(Under17Women!D126,clubs!A:B,2,FALSE)</f>
        <v>#N/A</v>
      </c>
      <c r="I114" s="21" t="str">
        <f>B114&amp;A114</f>
        <v>U17W</v>
      </c>
      <c r="J114" s="117">
        <f>Under17Women!E126</f>
        <v>0.0</v>
      </c>
      <c r="K114" s="127">
        <f>Under17Women!X126</f>
        <v>0.0</v>
      </c>
    </row>
    <row r="115" spans="1:18">
      <c r="A115" s="21" t="str">
        <f>Under17Women!T127</f>
        <v>W</v>
      </c>
      <c r="B115" s="21" t="str">
        <f>Under17Women!U127</f>
        <v>U17</v>
      </c>
      <c r="C115" s="21" t="str">
        <f>Under17Women!V127</f>
        <v>DTW</v>
      </c>
      <c r="D115" s="21" t="str">
        <f>Under17Women!W127</f>
        <v>A</v>
      </c>
      <c r="E115" s="98" t="str">
        <f>Under17Women!B127</f>
        <v>6</v>
      </c>
      <c r="F115" s="21" t="e">
        <f>LEFT(Under17Women!C127,FIND(" ",Under17Women!C127)-1)</f>
        <v>#VALUE!</v>
      </c>
      <c r="G115" s="21" t="e">
        <f>RIGHT(Under17Women!C127,LEN(Under17Women!C127)-FIND(" ",Under17Women!C127))</f>
        <v>#VALUE!</v>
      </c>
      <c r="H115" s="21" t="e">
        <f>VLOOKUP(Under17Women!D127,clubs!A:B,2,FALSE)</f>
        <v>#N/A</v>
      </c>
      <c r="I115" s="21" t="str">
        <f>B115&amp;A115</f>
        <v>U17W</v>
      </c>
      <c r="J115" s="117">
        <f>Under17Women!E127</f>
        <v>0.0</v>
      </c>
      <c r="K115" s="127">
        <f>Under17Women!X127</f>
        <v>0.0</v>
      </c>
    </row>
    <row r="116" spans="1:18">
      <c r="A116" s="21" t="str">
        <f>Under17Women!T128</f>
        <v>W</v>
      </c>
      <c r="B116" s="21" t="str">
        <f>Under17Women!U128</f>
        <v>U17</v>
      </c>
      <c r="C116" s="21" t="str">
        <f>Under17Women!V128</f>
        <v>DTW</v>
      </c>
      <c r="D116" s="21" t="str">
        <f>Under17Women!W128</f>
        <v>A</v>
      </c>
      <c r="E116" s="98" t="str">
        <f>Under17Women!B128</f>
        <v>7</v>
      </c>
      <c r="F116" s="21" t="e">
        <f>LEFT(Under17Women!C128,FIND(" ",Under17Women!C128)-1)</f>
        <v>#VALUE!</v>
      </c>
      <c r="G116" s="21" t="e">
        <f>RIGHT(Under17Women!C128,LEN(Under17Women!C128)-FIND(" ",Under17Women!C128))</f>
        <v>#VALUE!</v>
      </c>
      <c r="H116" s="21" t="e">
        <f>VLOOKUP(Under17Women!D128,clubs!A:B,2,FALSE)</f>
        <v>#N/A</v>
      </c>
      <c r="I116" s="21" t="str">
        <f>B116&amp;A116</f>
        <v>U17W</v>
      </c>
      <c r="J116" s="117">
        <f>Under17Women!E128</f>
        <v>0.0</v>
      </c>
      <c r="K116" s="127">
        <f>Under17Women!X128</f>
        <v>0.0</v>
      </c>
    </row>
    <row r="117" spans="1:18">
      <c r="A117" s="21" t="str">
        <f>Under17Women!T129</f>
        <v>W</v>
      </c>
      <c r="B117" s="21" t="str">
        <f>Under17Women!U129</f>
        <v>U17</v>
      </c>
      <c r="C117" s="21" t="str">
        <f>Under17Women!V129</f>
        <v>DTW</v>
      </c>
      <c r="D117" s="21" t="str">
        <f>Under17Women!W129</f>
        <v>A</v>
      </c>
      <c r="E117" s="98" t="str">
        <f>Under17Women!B129</f>
        <v>8</v>
      </c>
      <c r="F117" s="21" t="e">
        <f>LEFT(Under17Women!C129,FIND(" ",Under17Women!C129)-1)</f>
        <v>#VALUE!</v>
      </c>
      <c r="G117" s="21" t="e">
        <f>RIGHT(Under17Women!C129,LEN(Under17Women!C129)-FIND(" ",Under17Women!C129))</f>
        <v>#VALUE!</v>
      </c>
      <c r="H117" s="21" t="e">
        <f>VLOOKUP(Under17Women!D129,clubs!A:B,2,FALSE)</f>
        <v>#N/A</v>
      </c>
      <c r="I117" s="21" t="str">
        <f>B117&amp;A117</f>
        <v>U17W</v>
      </c>
      <c r="J117" s="117">
        <f>Under17Women!E129</f>
        <v>0.0</v>
      </c>
      <c r="K117" s="127">
        <f>Under17Women!X129</f>
        <v>0.0</v>
      </c>
    </row>
    <row r="118" spans="1:18">
      <c r="A118" s="21">
        <f>Under17Women!T130</f>
        <v>0.0</v>
      </c>
      <c r="B118" s="21">
        <f>Under17Women!U130</f>
        <v>0.0</v>
      </c>
      <c r="C118" s="21">
        <f>Under17Women!V130</f>
        <v>0.0</v>
      </c>
      <c r="D118" s="21">
        <f>Under17Women!W130</f>
        <v>0.0</v>
      </c>
      <c r="E118" s="98">
        <f>Under17Women!B130</f>
        <v>0.0</v>
      </c>
      <c r="F118" s="21" t="str">
        <f>LEFT(Under17Women!C130,FIND(" ",Under17Women!C130)-1)</f>
        <v>Women's</v>
      </c>
      <c r="G118" s="21" t="str">
        <f>RIGHT(Under17Women!C130,LEN(Under17Women!C130)-FIND(" ",Under17Women!C130))</f>
        <v>B Discus</v>
      </c>
      <c r="H118" s="21" t="e">
        <f>VLOOKUP(Under17Women!D130,clubs!A:B,2,FALSE)</f>
        <v>#N/A</v>
      </c>
      <c r="I118" s="21" t="str">
        <f>B118&amp;A118</f>
        <v>00</v>
      </c>
      <c r="J118" s="117" t="str">
        <f>Under17Women!E130</f>
        <v>.</v>
      </c>
      <c r="K118" s="127">
        <f>Under17Women!X130</f>
        <v>0.0</v>
      </c>
    </row>
    <row r="119" spans="1:18">
      <c r="A119" s="21" t="str">
        <f>Under17Women!T131</f>
        <v>W</v>
      </c>
      <c r="B119" s="21" t="str">
        <f>Under17Women!U131</f>
        <v>U17</v>
      </c>
      <c r="C119" s="21" t="str">
        <f>Under17Women!V131</f>
        <v>DTW</v>
      </c>
      <c r="D119" s="21" t="str">
        <f>Under17Women!W131</f>
        <v>B</v>
      </c>
      <c r="E119" s="98">
        <f>Under17Women!B131</f>
        <v>1.0</v>
      </c>
      <c r="F119" s="21" t="str">
        <f>LEFT(Under17Women!C131,FIND(" ",Under17Women!C131)-1)</f>
        <v>Anusha</v>
      </c>
      <c r="G119" s="21" t="str">
        <f>RIGHT(Under17Women!C131,LEN(Under17Women!C131)-FIND(" ",Under17Women!C131))</f>
        <v>Bulman</v>
      </c>
      <c r="H119" s="21" t="str">
        <f>VLOOKUP(Under17Women!D131,clubs!A:B,2,FALSE)</f>
        <v>SBH</v>
      </c>
      <c r="I119" s="21" t="str">
        <f>B119&amp;A119</f>
        <v>U17W</v>
      </c>
      <c r="J119" s="117">
        <f>Under17Women!E131</f>
        <v>13.24</v>
      </c>
      <c r="K119" s="127">
        <f>Under17Women!X131</f>
        <v>0.0</v>
      </c>
    </row>
    <row r="120" spans="1:18">
      <c r="A120" s="21" t="str">
        <f>Under17Women!T132</f>
        <v>W</v>
      </c>
      <c r="B120" s="21" t="str">
        <f>Under17Women!U132</f>
        <v>U17</v>
      </c>
      <c r="C120" s="21" t="str">
        <f>Under17Women!V132</f>
        <v>DTW</v>
      </c>
      <c r="D120" s="21" t="str">
        <f>Under17Women!W132</f>
        <v>B</v>
      </c>
      <c r="E120" s="98">
        <f>Under17Women!B132</f>
        <v>2.0</v>
      </c>
      <c r="F120" s="21" t="e">
        <f>LEFT(Under17Women!C132,FIND(" ",Under17Women!C132)-1)</f>
        <v>#VALUE!</v>
      </c>
      <c r="G120" s="21" t="e">
        <f>RIGHT(Under17Women!C132,LEN(Under17Women!C132)-FIND(" ",Under17Women!C132))</f>
        <v>#VALUE!</v>
      </c>
      <c r="H120" s="21" t="e">
        <f>VLOOKUP(Under17Women!D132,clubs!A:B,2,FALSE)</f>
        <v>#N/A</v>
      </c>
      <c r="I120" s="21" t="str">
        <f>B120&amp;A120</f>
        <v>U17W</v>
      </c>
      <c r="J120" s="117">
        <f>Under17Women!E132</f>
        <v>0.0</v>
      </c>
      <c r="K120" s="127">
        <f>Under17Women!X132</f>
        <v>0.0</v>
      </c>
    </row>
    <row r="121" spans="1:18">
      <c r="A121" s="21" t="str">
        <f>Under17Women!T133</f>
        <v>W</v>
      </c>
      <c r="B121" s="21" t="str">
        <f>Under17Women!U133</f>
        <v>U17</v>
      </c>
      <c r="C121" s="21" t="str">
        <f>Under17Women!V133</f>
        <v>DTW</v>
      </c>
      <c r="D121" s="21" t="str">
        <f>Under17Women!W133</f>
        <v>B</v>
      </c>
      <c r="E121" s="98">
        <f>Under17Women!B133</f>
        <v>3.0</v>
      </c>
      <c r="F121" s="21" t="e">
        <f>LEFT(Under17Women!C133,FIND(" ",Under17Women!C133)-1)</f>
        <v>#VALUE!</v>
      </c>
      <c r="G121" s="21" t="e">
        <f>RIGHT(Under17Women!C133,LEN(Under17Women!C133)-FIND(" ",Under17Women!C133))</f>
        <v>#VALUE!</v>
      </c>
      <c r="H121" s="21" t="e">
        <f>VLOOKUP(Under17Women!D133,clubs!A:B,2,FALSE)</f>
        <v>#N/A</v>
      </c>
      <c r="I121" s="21" t="str">
        <f>B121&amp;A121</f>
        <v>U17W</v>
      </c>
      <c r="J121" s="117">
        <f>Under17Women!E133</f>
        <v>0.0</v>
      </c>
      <c r="K121" s="127">
        <f>Under17Women!X133</f>
        <v>0.0</v>
      </c>
    </row>
    <row r="122" spans="1:18">
      <c r="A122" s="21" t="str">
        <f>Under17Women!T134</f>
        <v>W</v>
      </c>
      <c r="B122" s="21" t="str">
        <f>Under17Women!U134</f>
        <v>U17</v>
      </c>
      <c r="C122" s="21" t="str">
        <f>Under17Women!V134</f>
        <v>DTW</v>
      </c>
      <c r="D122" s="21" t="str">
        <f>Under17Women!W134</f>
        <v>B</v>
      </c>
      <c r="E122" s="98" t="str">
        <f>Under17Women!B134</f>
        <v>4</v>
      </c>
      <c r="F122" s="21" t="e">
        <f>LEFT(Under17Women!C134,FIND(" ",Under17Women!C134)-1)</f>
        <v>#VALUE!</v>
      </c>
      <c r="G122" s="21" t="e">
        <f>RIGHT(Under17Women!C134,LEN(Under17Women!C134)-FIND(" ",Under17Women!C134))</f>
        <v>#VALUE!</v>
      </c>
      <c r="H122" s="21" t="e">
        <f>VLOOKUP(Under17Women!D134,clubs!A:B,2,FALSE)</f>
        <v>#N/A</v>
      </c>
      <c r="I122" s="21" t="str">
        <f>B122&amp;A122</f>
        <v>U17W</v>
      </c>
      <c r="J122" s="117">
        <f>Under17Women!E134</f>
        <v>0.0</v>
      </c>
      <c r="K122" s="127">
        <f>Under17Women!X134</f>
        <v>0.0</v>
      </c>
    </row>
    <row r="123" spans="1:18">
      <c r="A123" s="21" t="str">
        <f>Under17Women!T135</f>
        <v>W</v>
      </c>
      <c r="B123" s="21" t="str">
        <f>Under17Women!U135</f>
        <v>U17</v>
      </c>
      <c r="C123" s="21" t="str">
        <f>Under17Women!V135</f>
        <v>DTW</v>
      </c>
      <c r="D123" s="21" t="str">
        <f>Under17Women!W135</f>
        <v>B</v>
      </c>
      <c r="E123" s="98" t="str">
        <f>Under17Women!B135</f>
        <v>5</v>
      </c>
      <c r="F123" s="21" t="e">
        <f>LEFT(Under17Women!C135,FIND(" ",Under17Women!C135)-1)</f>
        <v>#VALUE!</v>
      </c>
      <c r="G123" s="21" t="e">
        <f>RIGHT(Under17Women!C135,LEN(Under17Women!C135)-FIND(" ",Under17Women!C135))</f>
        <v>#VALUE!</v>
      </c>
      <c r="H123" s="21" t="e">
        <f>VLOOKUP(Under17Women!D135,clubs!A:B,2,FALSE)</f>
        <v>#N/A</v>
      </c>
      <c r="I123" s="21" t="str">
        <f>B123&amp;A123</f>
        <v>U17W</v>
      </c>
      <c r="J123" s="117">
        <f>Under17Women!E135</f>
        <v>0.0</v>
      </c>
      <c r="K123" s="127">
        <f>Under17Women!X135</f>
        <v>0.0</v>
      </c>
    </row>
    <row r="124" spans="1:18">
      <c r="A124" s="21" t="str">
        <f>Under17Women!T136</f>
        <v>W</v>
      </c>
      <c r="B124" s="21" t="str">
        <f>Under17Women!U136</f>
        <v>U17</v>
      </c>
      <c r="C124" s="21" t="str">
        <f>Under17Women!V136</f>
        <v>DTW</v>
      </c>
      <c r="D124" s="21" t="str">
        <f>Under17Women!W136</f>
        <v>B</v>
      </c>
      <c r="E124" s="98" t="str">
        <f>Under17Women!B136</f>
        <v>6</v>
      </c>
      <c r="F124" s="21" t="e">
        <f>LEFT(Under17Women!C136,FIND(" ",Under17Women!C136)-1)</f>
        <v>#VALUE!</v>
      </c>
      <c r="G124" s="21" t="e">
        <f>RIGHT(Under17Women!C136,LEN(Under17Women!C136)-FIND(" ",Under17Women!C136))</f>
        <v>#VALUE!</v>
      </c>
      <c r="H124" s="21" t="e">
        <f>VLOOKUP(Under17Women!D136,clubs!A:B,2,FALSE)</f>
        <v>#N/A</v>
      </c>
      <c r="I124" s="21" t="str">
        <f>B124&amp;A124</f>
        <v>U17W</v>
      </c>
      <c r="J124" s="117">
        <f>Under17Women!E136</f>
        <v>0.0</v>
      </c>
      <c r="K124" s="127">
        <f>Under17Women!X136</f>
        <v>0.0</v>
      </c>
    </row>
    <row r="125" spans="1:18">
      <c r="A125" s="21" t="str">
        <f>Under17Women!T137</f>
        <v>W</v>
      </c>
      <c r="B125" s="21" t="str">
        <f>Under17Women!U137</f>
        <v>U17</v>
      </c>
      <c r="C125" s="21" t="str">
        <f>Under17Women!V137</f>
        <v>DTW</v>
      </c>
      <c r="D125" s="21" t="str">
        <f>Under17Women!W137</f>
        <v>B</v>
      </c>
      <c r="E125" s="98" t="str">
        <f>Under17Women!B137</f>
        <v>7</v>
      </c>
      <c r="F125" s="21" t="e">
        <f>LEFT(Under17Women!C137,FIND(" ",Under17Women!C137)-1)</f>
        <v>#VALUE!</v>
      </c>
      <c r="G125" s="21" t="e">
        <f>RIGHT(Under17Women!C137,LEN(Under17Women!C137)-FIND(" ",Under17Women!C137))</f>
        <v>#VALUE!</v>
      </c>
      <c r="H125" s="21" t="e">
        <f>VLOOKUP(Under17Women!D137,clubs!A:B,2,FALSE)</f>
        <v>#N/A</v>
      </c>
      <c r="I125" s="21" t="str">
        <f>B125&amp;A125</f>
        <v>U17W</v>
      </c>
      <c r="J125" s="117">
        <f>Under17Women!E137</f>
        <v>0.0</v>
      </c>
      <c r="K125" s="127">
        <f>Under17Women!X137</f>
        <v>0.0</v>
      </c>
    </row>
    <row r="126" spans="1:18">
      <c r="A126" s="21" t="str">
        <f>Under17Women!T138</f>
        <v>W</v>
      </c>
      <c r="B126" s="21" t="str">
        <f>Under17Women!U138</f>
        <v>U17</v>
      </c>
      <c r="C126" s="21" t="str">
        <f>Under17Women!V138</f>
        <v>DTW</v>
      </c>
      <c r="D126" s="21" t="str">
        <f>Under17Women!W138</f>
        <v>B</v>
      </c>
      <c r="E126" s="98" t="str">
        <f>Under17Women!B138</f>
        <v>8</v>
      </c>
      <c r="F126" s="21" t="e">
        <f>LEFT(Under17Women!C138,FIND(" ",Under17Women!C138)-1)</f>
        <v>#VALUE!</v>
      </c>
      <c r="G126" s="21" t="e">
        <f>RIGHT(Under17Women!C138,LEN(Under17Women!C138)-FIND(" ",Under17Women!C138))</f>
        <v>#VALUE!</v>
      </c>
      <c r="H126" s="21" t="e">
        <f>VLOOKUP(Under17Women!D138,clubs!A:B,2,FALSE)</f>
        <v>#N/A</v>
      </c>
      <c r="I126" s="21" t="str">
        <f>B126&amp;A126</f>
        <v>U17W</v>
      </c>
      <c r="J126" s="117">
        <f>Under17Women!E138</f>
        <v>0.0</v>
      </c>
      <c r="K126" s="127">
        <f>Under17Women!X138</f>
        <v>0.0</v>
      </c>
    </row>
    <row r="127" spans="1:18">
      <c r="A127" s="21">
        <f>Under17Women!T139</f>
        <v>0.0</v>
      </c>
      <c r="B127" s="21">
        <f>Under17Women!U139</f>
        <v>0.0</v>
      </c>
      <c r="C127" s="21">
        <f>Under17Women!V139</f>
        <v>0.0</v>
      </c>
      <c r="D127" s="21">
        <f>Under17Women!W139</f>
        <v>0.0</v>
      </c>
      <c r="E127" s="98">
        <f>Under17Women!B139</f>
        <v>0.0</v>
      </c>
      <c r="F127" s="21" t="str">
        <f>LEFT(Under17Women!C139,FIND(" ",Under17Women!C139)-1)</f>
        <v>Women's</v>
      </c>
      <c r="G127" s="21" t="str">
        <f>RIGHT(Under17Women!C139,LEN(Under17Women!C139)-FIND(" ",Under17Women!C139))</f>
        <v>4x100m</v>
      </c>
      <c r="H127" s="21" t="e">
        <f>VLOOKUP(Under17Women!D139,clubs!A:B,2,FALSE)</f>
        <v>#N/A</v>
      </c>
      <c r="I127" s="21" t="str">
        <f>B127&amp;A127</f>
        <v>00</v>
      </c>
      <c r="J127" s="117" t="str">
        <f>Under17Women!E139</f>
        <v>.</v>
      </c>
      <c r="K127" s="127">
        <f>Under17Women!X139</f>
        <v>0.0</v>
      </c>
    </row>
    <row r="128" spans="1:18">
      <c r="A128" s="21" t="str">
        <f>Under17Women!T140</f>
        <v>W</v>
      </c>
      <c r="B128" s="21" t="str">
        <f>Under17Women!U140</f>
        <v>U17</v>
      </c>
      <c r="C128" s="21" t="str">
        <f>Under17Women!V140</f>
        <v>4x100</v>
      </c>
      <c r="D128" s="21">
        <f>Under17Women!W140</f>
        <v>0.0</v>
      </c>
      <c r="E128" s="98">
        <f>Under17Women!B140</f>
        <v>1.0</v>
      </c>
      <c r="F128" s="21" t="e">
        <f>LEFT(Under17Women!C140,FIND(" ",Under17Women!C140)-1)</f>
        <v>#VALUE!</v>
      </c>
      <c r="G128" s="21" t="e">
        <f>RIGHT(Under17Women!C140,LEN(Under17Women!C140)-FIND(" ",Under17Women!C140))</f>
        <v>#VALUE!</v>
      </c>
      <c r="H128" s="21" t="str">
        <f>VLOOKUP(Under17Women!D140,clubs!A:B,2,FALSE)</f>
        <v>SBH</v>
      </c>
      <c r="I128" s="21" t="str">
        <f>B128&amp;A128</f>
        <v>U17W</v>
      </c>
      <c r="J128" s="117">
        <f>Under17Women!E140</f>
        <v>54.07</v>
      </c>
      <c r="K128" s="127">
        <f>Under17Women!X140</f>
        <v>0.0</v>
      </c>
    </row>
    <row r="129" spans="1:18">
      <c r="A129" s="21" t="str">
        <f>Under17Women!T141</f>
        <v>W</v>
      </c>
      <c r="B129" s="21" t="str">
        <f>Under17Women!U141</f>
        <v>U17</v>
      </c>
      <c r="C129" s="21" t="str">
        <f>Under17Women!V141</f>
        <v>4x100</v>
      </c>
      <c r="D129" s="21">
        <f>Under17Women!W141</f>
        <v>0.0</v>
      </c>
      <c r="E129" s="98">
        <f>Under17Women!B141</f>
        <v>2.0</v>
      </c>
      <c r="F129" s="21" t="e">
        <f>LEFT(Under17Women!C141,FIND(" ",Under17Women!C141)-1)</f>
        <v>#VALUE!</v>
      </c>
      <c r="G129" s="21" t="e">
        <f>RIGHT(Under17Women!C141,LEN(Under17Women!C141)-FIND(" ",Under17Women!C141))</f>
        <v>#VALUE!</v>
      </c>
      <c r="H129" s="21" t="e">
        <f>VLOOKUP(Under17Women!D141,clubs!A:B,2,FALSE)</f>
        <v>#N/A</v>
      </c>
      <c r="I129" s="21" t="str">
        <f>B129&amp;A129</f>
        <v>U17W</v>
      </c>
      <c r="J129" s="117">
        <f>Under17Women!E141</f>
        <v>0.0</v>
      </c>
      <c r="K129" s="127">
        <f>Under17Women!X141</f>
        <v>0.0</v>
      </c>
    </row>
    <row r="130" spans="1:18">
      <c r="A130" s="21" t="str">
        <f>Under17Women!T142</f>
        <v>W</v>
      </c>
      <c r="B130" s="21" t="str">
        <f>Under17Women!U142</f>
        <v>U17</v>
      </c>
      <c r="C130" s="21" t="str">
        <f>Under17Women!V142</f>
        <v>4x100</v>
      </c>
      <c r="D130" s="21">
        <f>Under17Women!W142</f>
        <v>0.0</v>
      </c>
      <c r="E130" s="98">
        <f>Under17Women!B142</f>
        <v>3.0</v>
      </c>
      <c r="F130" s="21" t="e">
        <f>LEFT(Under17Women!C142,FIND(" ",Under17Women!C142)-1)</f>
        <v>#VALUE!</v>
      </c>
      <c r="G130" s="21" t="e">
        <f>RIGHT(Under17Women!C142,LEN(Under17Women!C142)-FIND(" ",Under17Women!C142))</f>
        <v>#VALUE!</v>
      </c>
      <c r="H130" s="21" t="e">
        <f>VLOOKUP(Under17Women!D142,clubs!A:B,2,FALSE)</f>
        <v>#N/A</v>
      </c>
      <c r="I130" s="21" t="str">
        <f>B130&amp;A130</f>
        <v>U17W</v>
      </c>
      <c r="J130" s="117">
        <f>Under17Women!E142</f>
        <v>0.0</v>
      </c>
      <c r="K130" s="127">
        <f>Under17Women!X142</f>
        <v>0.0</v>
      </c>
    </row>
    <row r="131" spans="1:18">
      <c r="A131" s="21" t="str">
        <f>Under17Women!T143</f>
        <v>W</v>
      </c>
      <c r="B131" s="21" t="str">
        <f>Under17Women!U143</f>
        <v>U17</v>
      </c>
      <c r="C131" s="21" t="str">
        <f>Under17Women!V143</f>
        <v>4x100</v>
      </c>
      <c r="D131" s="21">
        <f>Under17Women!W143</f>
        <v>0.0</v>
      </c>
      <c r="E131" s="98" t="str">
        <f>Under17Women!B143</f>
        <v>4</v>
      </c>
      <c r="F131" s="21" t="e">
        <f>LEFT(Under17Women!C143,FIND(" ",Under17Women!C143)-1)</f>
        <v>#VALUE!</v>
      </c>
      <c r="G131" s="21" t="e">
        <f>RIGHT(Under17Women!C143,LEN(Under17Women!C143)-FIND(" ",Under17Women!C143))</f>
        <v>#VALUE!</v>
      </c>
      <c r="H131" s="21" t="e">
        <f>VLOOKUP(Under17Women!D143,clubs!A:B,2,FALSE)</f>
        <v>#N/A</v>
      </c>
      <c r="I131" s="21" t="str">
        <f>B131&amp;A131</f>
        <v>U17W</v>
      </c>
      <c r="J131" s="117">
        <f>Under17Women!E143</f>
        <v>0.0</v>
      </c>
      <c r="K131" s="127">
        <f>Under17Women!X143</f>
        <v>0.0</v>
      </c>
    </row>
    <row r="132" spans="1:18">
      <c r="A132" s="21" t="str">
        <f>Under17Women!T144</f>
        <v>W</v>
      </c>
      <c r="B132" s="21" t="str">
        <f>Under17Women!U144</f>
        <v>U17</v>
      </c>
      <c r="C132" s="21" t="str">
        <f>Under17Women!V144</f>
        <v>4x100</v>
      </c>
      <c r="D132" s="21">
        <f>Under17Women!W144</f>
        <v>0.0</v>
      </c>
      <c r="E132" s="98" t="str">
        <f>Under17Women!B144</f>
        <v>5</v>
      </c>
      <c r="F132" s="21" t="e">
        <f>LEFT(Under17Women!C144,FIND(" ",Under17Women!C144)-1)</f>
        <v>#VALUE!</v>
      </c>
      <c r="G132" s="21" t="e">
        <f>RIGHT(Under17Women!C144,LEN(Under17Women!C144)-FIND(" ",Under17Women!C144))</f>
        <v>#VALUE!</v>
      </c>
      <c r="H132" s="21" t="e">
        <f>VLOOKUP(Under17Women!D144,clubs!A:B,2,FALSE)</f>
        <v>#N/A</v>
      </c>
      <c r="I132" s="21" t="str">
        <f>B132&amp;A132</f>
        <v>U17W</v>
      </c>
      <c r="J132" s="117">
        <f>Under17Women!E144</f>
        <v>0.0</v>
      </c>
      <c r="K132" s="127">
        <f>Under17Women!X144</f>
        <v>0.0</v>
      </c>
    </row>
    <row r="133" spans="1:18">
      <c r="A133" s="21" t="str">
        <f>Under17Women!T145</f>
        <v>W</v>
      </c>
      <c r="B133" s="21" t="str">
        <f>Under17Women!U145</f>
        <v>U17</v>
      </c>
      <c r="C133" s="21" t="str">
        <f>Under17Women!V145</f>
        <v>4x100</v>
      </c>
      <c r="D133" s="21">
        <f>Under17Women!W145</f>
        <v>0.0</v>
      </c>
      <c r="E133" s="98" t="str">
        <f>Under17Women!B145</f>
        <v>6</v>
      </c>
      <c r="F133" s="21" t="e">
        <f>LEFT(Under17Women!C145,FIND(" ",Under17Women!C145)-1)</f>
        <v>#VALUE!</v>
      </c>
      <c r="G133" s="21" t="e">
        <f>RIGHT(Under17Women!C145,LEN(Under17Women!C145)-FIND(" ",Under17Women!C145))</f>
        <v>#VALUE!</v>
      </c>
      <c r="H133" s="21" t="e">
        <f>VLOOKUP(Under17Women!D145,clubs!A:B,2,FALSE)</f>
        <v>#N/A</v>
      </c>
      <c r="I133" s="21" t="str">
        <f>B133&amp;A133</f>
        <v>U17W</v>
      </c>
      <c r="J133" s="117">
        <f>Under17Women!E145</f>
        <v>0.0</v>
      </c>
      <c r="K133" s="127">
        <f>Under17Women!X145</f>
        <v>0.0</v>
      </c>
    </row>
    <row r="134" spans="1:18">
      <c r="A134" s="21" t="str">
        <f>Under17Women!T146</f>
        <v>W</v>
      </c>
      <c r="B134" s="21" t="str">
        <f>Under17Women!U146</f>
        <v>U17</v>
      </c>
      <c r="C134" s="21" t="str">
        <f>Under17Women!V146</f>
        <v>4x100</v>
      </c>
      <c r="D134" s="21">
        <f>Under17Women!W146</f>
        <v>0.0</v>
      </c>
      <c r="E134" s="98" t="str">
        <f>Under17Women!B146</f>
        <v>7</v>
      </c>
      <c r="F134" s="21" t="e">
        <f>LEFT(Under17Women!C146,FIND(" ",Under17Women!C146)-1)</f>
        <v>#VALUE!</v>
      </c>
      <c r="G134" s="21" t="e">
        <f>RIGHT(Under17Women!C146,LEN(Under17Women!C146)-FIND(" ",Under17Women!C146))</f>
        <v>#VALUE!</v>
      </c>
      <c r="H134" s="21" t="e">
        <f>VLOOKUP(Under17Women!D146,clubs!A:B,2,FALSE)</f>
        <v>#N/A</v>
      </c>
      <c r="I134" s="21" t="str">
        <f>B134&amp;A134</f>
        <v>U17W</v>
      </c>
      <c r="J134" s="117">
        <f>Under17Women!E146</f>
        <v>0.0</v>
      </c>
      <c r="K134" s="127">
        <f>Under17Women!X146</f>
        <v>0.0</v>
      </c>
    </row>
    <row r="135" spans="1:18">
      <c r="A135" s="21" t="str">
        <f>Under17Women!T147</f>
        <v>W</v>
      </c>
      <c r="B135" s="21" t="str">
        <f>Under17Women!U147</f>
        <v>U17</v>
      </c>
      <c r="C135" s="21" t="str">
        <f>Under17Women!V147</f>
        <v>4x100</v>
      </c>
      <c r="D135" s="21">
        <f>Under17Women!W147</f>
        <v>0.0</v>
      </c>
      <c r="E135" s="98" t="str">
        <f>Under17Women!B147</f>
        <v>8</v>
      </c>
      <c r="F135" s="21" t="e">
        <f>LEFT(Under17Women!C147,FIND(" ",Under17Women!C147)-1)</f>
        <v>#VALUE!</v>
      </c>
      <c r="G135" s="21" t="e">
        <f>RIGHT(Under17Women!C147,LEN(Under17Women!C147)-FIND(" ",Under17Women!C147))</f>
        <v>#VALUE!</v>
      </c>
      <c r="H135" s="21" t="e">
        <f>VLOOKUP(Under17Women!D147,clubs!A:B,2,FALSE)</f>
        <v>#N/A</v>
      </c>
      <c r="I135" s="21" t="str">
        <f>B135&amp;A135</f>
        <v>U17W</v>
      </c>
      <c r="J135" s="117">
        <f>Under17Women!E147</f>
        <v>0.0</v>
      </c>
      <c r="K135" s="127">
        <f>Under17Women!X147</f>
        <v>0.0</v>
      </c>
    </row>
    <row r="136" spans="1:18">
      <c r="A136" s="21" t="str">
        <f>Under15Girls!T14</f>
        <v>W</v>
      </c>
      <c r="B136" s="21" t="str">
        <f>Under15Girls!U14</f>
        <v>U15</v>
      </c>
      <c r="C136" s="21">
        <f>Under15Girls!V14</f>
        <v>100.0</v>
      </c>
      <c r="D136" s="21" t="str">
        <f>Under15Girls!W14</f>
        <v>A</v>
      </c>
      <c r="E136" s="98">
        <f>Under15Girls!B14</f>
        <v>1.0</v>
      </c>
      <c r="F136" s="21" t="str">
        <f>LEFT(Under15Girls!C14,FIND(" ",Under15Girls!C14)-1)</f>
        <v>Esther</v>
      </c>
      <c r="G136" s="21" t="str">
        <f>RIGHT(Under15Girls!C14,LEN(Under15Girls!C14)-FIND(" ",Under15Girls!C14))</f>
        <v>Fatuade</v>
      </c>
      <c r="H136" s="21" t="str">
        <f>VLOOKUP(Under15Girls!D14,clubs!A:B,2,FALSE)</f>
        <v>SBH</v>
      </c>
      <c r="I136" s="21" t="str">
        <f>B136&amp;A136</f>
        <v>U15W</v>
      </c>
      <c r="J136" s="117">
        <f>Under15Girls!E14</f>
        <v>12.99</v>
      </c>
      <c r="K136" s="127">
        <f>Under15Girls!X14</f>
        <v>0.9</v>
      </c>
    </row>
    <row r="137" spans="1:18">
      <c r="A137" s="21" t="str">
        <f>Under15Girls!T15</f>
        <v>W</v>
      </c>
      <c r="B137" s="21" t="str">
        <f>Under15Girls!U15</f>
        <v>U15</v>
      </c>
      <c r="C137" s="21">
        <f>Under15Girls!V15</f>
        <v>100.0</v>
      </c>
      <c r="D137" s="21" t="str">
        <f>Under15Girls!W15</f>
        <v>A</v>
      </c>
      <c r="E137" s="98">
        <f>Under15Girls!B15</f>
        <v>2.0</v>
      </c>
      <c r="F137" s="21" t="str">
        <f>LEFT(Under15Girls!C15,FIND(" ",Under15Girls!C15)-1)</f>
        <v>Shianne</v>
      </c>
      <c r="G137" s="21" t="str">
        <f>RIGHT(Under15Girls!C15,LEN(Under15Girls!C15)-FIND(" ",Under15Girls!C15))</f>
        <v>Dyer</v>
      </c>
      <c r="H137" s="21" t="str">
        <f>VLOOKUP(Under15Girls!D15,clubs!A:B,2,FALSE)</f>
        <v>Lon Hth</v>
      </c>
      <c r="I137" s="21" t="str">
        <f>B137&amp;A137</f>
        <v>U15W</v>
      </c>
      <c r="J137" s="117">
        <f>Under15Girls!E15</f>
        <v>13.33</v>
      </c>
      <c r="K137" s="127">
        <f>Under15Girls!X15</f>
        <v>0.9</v>
      </c>
    </row>
    <row r="138" spans="1:18">
      <c r="A138" s="21" t="str">
        <f>Under15Girls!T16</f>
        <v>W</v>
      </c>
      <c r="B138" s="21" t="str">
        <f>Under15Girls!U16</f>
        <v>U15</v>
      </c>
      <c r="C138" s="21">
        <f>Under15Girls!V16</f>
        <v>100.0</v>
      </c>
      <c r="D138" s="21" t="str">
        <f>Under15Girls!W16</f>
        <v>A</v>
      </c>
      <c r="E138" s="98">
        <f>Under15Girls!B16</f>
        <v>3.0</v>
      </c>
      <c r="F138" s="21" t="str">
        <f>LEFT(Under15Girls!C16,FIND(" ",Under15Girls!C16)-1)</f>
        <v>Maya</v>
      </c>
      <c r="G138" s="21" t="str">
        <f>RIGHT(Under15Girls!C16,LEN(Under15Girls!C16)-FIND(" ",Under15Girls!C16))</f>
        <v>Faulkner</v>
      </c>
      <c r="H138" s="21" t="str">
        <f>VLOOKUP(Under15Girls!D16,clubs!A:B,2,FALSE)</f>
        <v>ESM</v>
      </c>
      <c r="I138" s="21" t="str">
        <f>B138&amp;A138</f>
        <v>U15W</v>
      </c>
      <c r="J138" s="117">
        <f>Under15Girls!E16</f>
        <v>14.05</v>
      </c>
      <c r="K138" s="127">
        <f>Under15Girls!X16</f>
        <v>0.9</v>
      </c>
    </row>
    <row r="139" spans="1:18">
      <c r="A139" s="21" t="str">
        <f>Under15Girls!T17</f>
        <v>W</v>
      </c>
      <c r="B139" s="21" t="str">
        <f>Under15Girls!U17</f>
        <v>U15</v>
      </c>
      <c r="C139" s="21">
        <f>Under15Girls!V17</f>
        <v>100.0</v>
      </c>
      <c r="D139" s="21" t="str">
        <f>Under15Girls!W17</f>
        <v>A</v>
      </c>
      <c r="E139" s="98" t="str">
        <f>Under15Girls!B17</f>
        <v>4</v>
      </c>
      <c r="F139" s="21" t="str">
        <f>LEFT(Under15Girls!C17,FIND(" ",Under15Girls!C17)-1)</f>
        <v>Katie</v>
      </c>
      <c r="G139" s="21" t="str">
        <f>RIGHT(Under15Girls!C17,LEN(Under15Girls!C17)-FIND(" ",Under15Girls!C17))</f>
        <v>Nyarko</v>
      </c>
      <c r="H139" s="21" t="str">
        <f>VLOOKUP(Under15Girls!D17,clubs!A:B,2,FALSE)</f>
        <v>High</v>
      </c>
      <c r="I139" s="21" t="str">
        <f>B139&amp;A139</f>
        <v>U15W</v>
      </c>
      <c r="J139" s="117">
        <f>Under15Girls!E17</f>
        <v>14.08</v>
      </c>
      <c r="K139" s="127">
        <f>Under15Girls!X17</f>
        <v>0.9</v>
      </c>
    </row>
    <row r="140" spans="1:18">
      <c r="A140" s="21" t="str">
        <f>Under15Girls!T18</f>
        <v>W</v>
      </c>
      <c r="B140" s="21" t="str">
        <f>Under15Girls!U18</f>
        <v>U15</v>
      </c>
      <c r="C140" s="21">
        <f>Under15Girls!V18</f>
        <v>100.0</v>
      </c>
      <c r="D140" s="21" t="str">
        <f>Under15Girls!W18</f>
        <v>A</v>
      </c>
      <c r="E140" s="98" t="str">
        <f>Under15Girls!B18</f>
        <v>5</v>
      </c>
      <c r="F140" s="21" t="e">
        <f>LEFT(Under15Girls!C18,FIND(" ",Under15Girls!C18)-1)</f>
        <v>#VALUE!</v>
      </c>
      <c r="G140" s="21" t="e">
        <f>RIGHT(Under15Girls!C18,LEN(Under15Girls!C18)-FIND(" ",Under15Girls!C18))</f>
        <v>#VALUE!</v>
      </c>
      <c r="H140" s="21" t="e">
        <f>VLOOKUP(Under15Girls!D18,clubs!A:B,2,FALSE)</f>
        <v>#N/A</v>
      </c>
      <c r="I140" s="21" t="str">
        <f>B140&amp;A140</f>
        <v>U15W</v>
      </c>
      <c r="J140" s="117">
        <f>Under15Girls!E18</f>
        <v>0.0</v>
      </c>
      <c r="K140" s="127">
        <f>Under15Girls!X18</f>
        <v>0.9</v>
      </c>
    </row>
    <row r="141" spans="1:18">
      <c r="A141" s="21" t="str">
        <f>Under15Girls!T19</f>
        <v>W</v>
      </c>
      <c r="B141" s="21" t="str">
        <f>Under15Girls!U19</f>
        <v>U15</v>
      </c>
      <c r="C141" s="21">
        <f>Under15Girls!V19</f>
        <v>100.0</v>
      </c>
      <c r="D141" s="21" t="str">
        <f>Under15Girls!W19</f>
        <v>A</v>
      </c>
      <c r="E141" s="98" t="str">
        <f>Under15Girls!B19</f>
        <v>6</v>
      </c>
      <c r="F141" s="21" t="e">
        <f>LEFT(Under15Girls!C19,FIND(" ",Under15Girls!C19)-1)</f>
        <v>#VALUE!</v>
      </c>
      <c r="G141" s="21" t="e">
        <f>RIGHT(Under15Girls!C19,LEN(Under15Girls!C19)-FIND(" ",Under15Girls!C19))</f>
        <v>#VALUE!</v>
      </c>
      <c r="H141" s="21" t="e">
        <f>VLOOKUP(Under15Girls!D19,clubs!A:B,2,FALSE)</f>
        <v>#N/A</v>
      </c>
      <c r="I141" s="21" t="str">
        <f>B141&amp;A141</f>
        <v>U15W</v>
      </c>
      <c r="J141" s="117">
        <f>Under15Girls!E19</f>
        <v>0.0</v>
      </c>
      <c r="K141" s="127">
        <f>Under15Girls!X19</f>
        <v>0.9</v>
      </c>
    </row>
    <row r="142" spans="1:18">
      <c r="A142" s="21" t="str">
        <f>Under15Girls!T20</f>
        <v>W</v>
      </c>
      <c r="B142" s="21" t="str">
        <f>Under15Girls!U20</f>
        <v>U15</v>
      </c>
      <c r="C142" s="21">
        <f>Under15Girls!V20</f>
        <v>100.0</v>
      </c>
      <c r="D142" s="21" t="str">
        <f>Under15Girls!W20</f>
        <v>A</v>
      </c>
      <c r="E142" s="98" t="str">
        <f>Under15Girls!B20</f>
        <v>7</v>
      </c>
      <c r="F142" s="21" t="e">
        <f>LEFT(Under15Girls!C20,FIND(" ",Under15Girls!C20)-1)</f>
        <v>#VALUE!</v>
      </c>
      <c r="G142" s="21" t="e">
        <f>RIGHT(Under15Girls!C20,LEN(Under15Girls!C20)-FIND(" ",Under15Girls!C20))</f>
        <v>#VALUE!</v>
      </c>
      <c r="H142" s="21" t="e">
        <f>VLOOKUP(Under15Girls!D20,clubs!A:B,2,FALSE)</f>
        <v>#N/A</v>
      </c>
      <c r="I142" s="21" t="str">
        <f>B142&amp;A142</f>
        <v>U15W</v>
      </c>
      <c r="J142" s="117">
        <f>Under15Girls!E20</f>
        <v>0.0</v>
      </c>
      <c r="K142" s="127">
        <f>Under15Girls!X20</f>
        <v>0.9</v>
      </c>
    </row>
    <row r="143" spans="1:18">
      <c r="A143" s="21" t="str">
        <f>Under15Girls!T21</f>
        <v>W</v>
      </c>
      <c r="B143" s="21" t="str">
        <f>Under15Girls!U21</f>
        <v>U15</v>
      </c>
      <c r="C143" s="21">
        <f>Under15Girls!V21</f>
        <v>100.0</v>
      </c>
      <c r="D143" s="21" t="str">
        <f>Under15Girls!W21</f>
        <v>A</v>
      </c>
      <c r="E143" s="98" t="str">
        <f>Under15Girls!B21</f>
        <v>8</v>
      </c>
      <c r="F143" s="21" t="e">
        <f>LEFT(Under15Girls!C21,FIND(" ",Under15Girls!C21)-1)</f>
        <v>#VALUE!</v>
      </c>
      <c r="G143" s="21" t="e">
        <f>RIGHT(Under15Girls!C21,LEN(Under15Girls!C21)-FIND(" ",Under15Girls!C21))</f>
        <v>#VALUE!</v>
      </c>
      <c r="H143" s="21" t="e">
        <f>VLOOKUP(Under15Girls!D21,clubs!A:B,2,FALSE)</f>
        <v>#N/A</v>
      </c>
      <c r="I143" s="21" t="str">
        <f>B143&amp;A143</f>
        <v>U15W</v>
      </c>
      <c r="J143" s="117">
        <f>Under15Girls!E21</f>
        <v>0.0</v>
      </c>
      <c r="K143" s="127">
        <f>Under15Girls!X21</f>
        <v>0.9</v>
      </c>
    </row>
    <row r="144" spans="1:18">
      <c r="A144" s="21">
        <f>Under15Girls!T22</f>
        <v>0.0</v>
      </c>
      <c r="B144" s="21">
        <f>Under15Girls!U22</f>
        <v>0.0</v>
      </c>
      <c r="C144" s="21">
        <f>Under15Girls!V22</f>
        <v>0.0</v>
      </c>
      <c r="D144" s="21">
        <f>Under15Girls!W22</f>
        <v>0.0</v>
      </c>
      <c r="E144" s="98">
        <f>Under15Girls!B22</f>
        <v>0.0</v>
      </c>
      <c r="F144" s="21" t="str">
        <f>LEFT(Under15Girls!C22,FIND(" ",Under15Girls!C22)-1)</f>
        <v>U15</v>
      </c>
      <c r="G144" s="21" t="str">
        <f>RIGHT(Under15Girls!C22,LEN(Under15Girls!C22)-FIND(" ",Under15Girls!C22))</f>
        <v>Girls B 100m</v>
      </c>
      <c r="H144" s="21" t="e">
        <f>VLOOKUP(Under15Girls!D22,clubs!A:B,2,FALSE)</f>
        <v>#N/A</v>
      </c>
      <c r="I144" s="21" t="str">
        <f>B144&amp;A144</f>
        <v>00</v>
      </c>
      <c r="J144" s="117">
        <f>Under15Girls!E22</f>
        <v>-0.3</v>
      </c>
      <c r="K144" s="127">
        <f>Under15Girls!X22</f>
        <v>0.0</v>
      </c>
    </row>
    <row r="145" spans="1:18">
      <c r="A145" s="21" t="str">
        <f>Under15Girls!T23</f>
        <v>W</v>
      </c>
      <c r="B145" s="21" t="str">
        <f>Under15Girls!U23</f>
        <v>U15</v>
      </c>
      <c r="C145" s="21">
        <f>Under15Girls!V23</f>
        <v>100.0</v>
      </c>
      <c r="D145" s="21" t="str">
        <f>Under15Girls!W23</f>
        <v>B</v>
      </c>
      <c r="E145" s="98">
        <f>Under15Girls!B23</f>
        <v>1.0</v>
      </c>
      <c r="F145" s="21" t="str">
        <f>LEFT(Under15Girls!C23,FIND(" ",Under15Girls!C23)-1)</f>
        <v>Emily</v>
      </c>
      <c r="G145" s="21" t="str">
        <f>RIGHT(Under15Girls!C23,LEN(Under15Girls!C23)-FIND(" ",Under15Girls!C23))</f>
        <v>Rodriguez</v>
      </c>
      <c r="H145" s="21" t="str">
        <f>VLOOKUP(Under15Girls!D23,clubs!A:B,2,FALSE)</f>
        <v>SBH</v>
      </c>
      <c r="I145" s="21" t="str">
        <f>B145&amp;A145</f>
        <v>U15W</v>
      </c>
      <c r="J145" s="117">
        <f>Under15Girls!E23</f>
        <v>13.24</v>
      </c>
      <c r="K145" s="127">
        <f>Under15Girls!X23</f>
        <v>-0.3</v>
      </c>
    </row>
    <row r="146" spans="1:18">
      <c r="A146" s="21" t="str">
        <f>Under15Girls!T24</f>
        <v>W</v>
      </c>
      <c r="B146" s="21" t="str">
        <f>Under15Girls!U24</f>
        <v>U15</v>
      </c>
      <c r="C146" s="21">
        <f>Under15Girls!V24</f>
        <v>100.0</v>
      </c>
      <c r="D146" s="21" t="str">
        <f>Under15Girls!W24</f>
        <v>B</v>
      </c>
      <c r="E146" s="98">
        <f>Under15Girls!B24</f>
        <v>2.0</v>
      </c>
      <c r="F146" s="21" t="str">
        <f>LEFT(Under15Girls!C24,FIND(" ",Under15Girls!C24)-1)</f>
        <v>Estelle</v>
      </c>
      <c r="G146" s="21" t="str">
        <f>RIGHT(Under15Girls!C24,LEN(Under15Girls!C24)-FIND(" ",Under15Girls!C24))</f>
        <v>Belgrave</v>
      </c>
      <c r="H146" s="21" t="str">
        <f>VLOOKUP(Under15Girls!D24,clubs!A:B,2,FALSE)</f>
        <v>ESM</v>
      </c>
      <c r="I146" s="21" t="str">
        <f>B146&amp;A146</f>
        <v>U15W</v>
      </c>
      <c r="J146" s="117">
        <f>Under15Girls!E24</f>
        <v>13.63</v>
      </c>
      <c r="K146" s="127">
        <f>Under15Girls!X24</f>
        <v>-0.3</v>
      </c>
    </row>
    <row r="147" spans="1:18">
      <c r="A147" s="21" t="str">
        <f>Under15Girls!T25</f>
        <v>W</v>
      </c>
      <c r="B147" s="21" t="str">
        <f>Under15Girls!U25</f>
        <v>U15</v>
      </c>
      <c r="C147" s="21">
        <f>Under15Girls!V25</f>
        <v>100.0</v>
      </c>
      <c r="D147" s="21" t="str">
        <f>Under15Girls!W25</f>
        <v>B</v>
      </c>
      <c r="E147" s="98">
        <f>Under15Girls!B25</f>
        <v>3.0</v>
      </c>
      <c r="F147" s="21" t="str">
        <f>LEFT(Under15Girls!C25,FIND(" ",Under15Girls!C25)-1)</f>
        <v>Anna</v>
      </c>
      <c r="G147" s="21" t="str">
        <f>RIGHT(Under15Girls!C25,LEN(Under15Girls!C25)-FIND(" ",Under15Girls!C25))</f>
        <v>Biro</v>
      </c>
      <c r="H147" s="21" t="str">
        <f>VLOOKUP(Under15Girls!D25,clubs!A:B,2,FALSE)</f>
        <v>High</v>
      </c>
      <c r="I147" s="21" t="str">
        <f>B147&amp;A147</f>
        <v>U15W</v>
      </c>
      <c r="J147" s="117">
        <f>Under15Girls!E25</f>
        <v>14.1</v>
      </c>
      <c r="K147" s="127">
        <f>Under15Girls!X25</f>
        <v>-0.3</v>
      </c>
    </row>
    <row r="148" spans="1:18">
      <c r="A148" s="21" t="str">
        <f>Under15Girls!T26</f>
        <v>W</v>
      </c>
      <c r="B148" s="21" t="str">
        <f>Under15Girls!U26</f>
        <v>U15</v>
      </c>
      <c r="C148" s="21">
        <f>Under15Girls!V26</f>
        <v>100.0</v>
      </c>
      <c r="D148" s="21" t="str">
        <f>Under15Girls!W26</f>
        <v>B</v>
      </c>
      <c r="E148" s="98" t="str">
        <f>Under15Girls!B26</f>
        <v>4</v>
      </c>
      <c r="F148" s="21" t="str">
        <f>LEFT(Under15Girls!C26,FIND(" ",Under15Girls!C26)-1)</f>
        <v>Sharon</v>
      </c>
      <c r="G148" s="21" t="str">
        <f>RIGHT(Under15Girls!C26,LEN(Under15Girls!C26)-FIND(" ",Under15Girls!C26))</f>
        <v>Parish</v>
      </c>
      <c r="H148" s="21" t="str">
        <f>VLOOKUP(Under15Girls!D26,clubs!A:B,2,FALSE)</f>
        <v>Lon Hth</v>
      </c>
      <c r="I148" s="21" t="str">
        <f>B148&amp;A148</f>
        <v>U15W</v>
      </c>
      <c r="J148" s="117">
        <f>Under15Girls!E26</f>
        <v>16.13</v>
      </c>
      <c r="K148" s="127">
        <f>Under15Girls!X26</f>
        <v>-0.3</v>
      </c>
    </row>
    <row r="149" spans="1:18">
      <c r="A149" s="21" t="str">
        <f>Under15Girls!T27</f>
        <v>W</v>
      </c>
      <c r="B149" s="21" t="str">
        <f>Under15Girls!U27</f>
        <v>U15</v>
      </c>
      <c r="C149" s="21">
        <f>Under15Girls!V27</f>
        <v>100.0</v>
      </c>
      <c r="D149" s="21" t="str">
        <f>Under15Girls!W27</f>
        <v>B</v>
      </c>
      <c r="E149" s="98" t="str">
        <f>Under15Girls!B27</f>
        <v>5</v>
      </c>
      <c r="F149" s="21" t="e">
        <f>LEFT(Under15Girls!C27,FIND(" ",Under15Girls!C27)-1)</f>
        <v>#VALUE!</v>
      </c>
      <c r="G149" s="21" t="e">
        <f>RIGHT(Under15Girls!C27,LEN(Under15Girls!C27)-FIND(" ",Under15Girls!C27))</f>
        <v>#VALUE!</v>
      </c>
      <c r="H149" s="21" t="e">
        <f>VLOOKUP(Under15Girls!D27,clubs!A:B,2,FALSE)</f>
        <v>#N/A</v>
      </c>
      <c r="I149" s="21" t="str">
        <f>B149&amp;A149</f>
        <v>U15W</v>
      </c>
      <c r="J149" s="117">
        <f>Under15Girls!E27</f>
        <v>0.0</v>
      </c>
      <c r="K149" s="127">
        <f>Under15Girls!X27</f>
        <v>-0.3</v>
      </c>
    </row>
    <row r="150" spans="1:18">
      <c r="A150" s="21" t="str">
        <f>Under15Girls!T28</f>
        <v>W</v>
      </c>
      <c r="B150" s="21" t="str">
        <f>Under15Girls!U28</f>
        <v>U15</v>
      </c>
      <c r="C150" s="21">
        <f>Under15Girls!V28</f>
        <v>100.0</v>
      </c>
      <c r="D150" s="21" t="str">
        <f>Under15Girls!W28</f>
        <v>B</v>
      </c>
      <c r="E150" s="98" t="str">
        <f>Under15Girls!B28</f>
        <v>6</v>
      </c>
      <c r="F150" s="21" t="e">
        <f>LEFT(Under15Girls!C28,FIND(" ",Under15Girls!C28)-1)</f>
        <v>#VALUE!</v>
      </c>
      <c r="G150" s="21" t="e">
        <f>RIGHT(Under15Girls!C28,LEN(Under15Girls!C28)-FIND(" ",Under15Girls!C28))</f>
        <v>#VALUE!</v>
      </c>
      <c r="H150" s="21" t="e">
        <f>VLOOKUP(Under15Girls!D28,clubs!A:B,2,FALSE)</f>
        <v>#N/A</v>
      </c>
      <c r="I150" s="21" t="str">
        <f>B150&amp;A150</f>
        <v>U15W</v>
      </c>
      <c r="J150" s="117">
        <f>Under15Girls!E28</f>
        <v>0.0</v>
      </c>
      <c r="K150" s="127">
        <f>Under15Girls!X28</f>
        <v>-0.3</v>
      </c>
    </row>
    <row r="151" spans="1:18">
      <c r="A151" s="21" t="str">
        <f>Under15Girls!T29</f>
        <v>W</v>
      </c>
      <c r="B151" s="21" t="str">
        <f>Under15Girls!U29</f>
        <v>U15</v>
      </c>
      <c r="C151" s="21">
        <f>Under15Girls!V29</f>
        <v>100.0</v>
      </c>
      <c r="D151" s="21" t="str">
        <f>Under15Girls!W29</f>
        <v>B</v>
      </c>
      <c r="E151" s="98" t="str">
        <f>Under15Girls!B29</f>
        <v>7</v>
      </c>
      <c r="F151" s="21" t="e">
        <f>LEFT(Under15Girls!C29,FIND(" ",Under15Girls!C29)-1)</f>
        <v>#VALUE!</v>
      </c>
      <c r="G151" s="21" t="e">
        <f>RIGHT(Under15Girls!C29,LEN(Under15Girls!C29)-FIND(" ",Under15Girls!C29))</f>
        <v>#VALUE!</v>
      </c>
      <c r="H151" s="21" t="e">
        <f>VLOOKUP(Under15Girls!D29,clubs!A:B,2,FALSE)</f>
        <v>#N/A</v>
      </c>
      <c r="I151" s="21" t="str">
        <f>B151&amp;A151</f>
        <v>U15W</v>
      </c>
      <c r="J151" s="117">
        <f>Under15Girls!E29</f>
        <v>0.0</v>
      </c>
      <c r="K151" s="127">
        <f>Under15Girls!X29</f>
        <v>-0.3</v>
      </c>
    </row>
    <row r="152" spans="1:18">
      <c r="A152" s="21" t="str">
        <f>Under15Girls!T30</f>
        <v>W</v>
      </c>
      <c r="B152" s="21" t="str">
        <f>Under15Girls!U30</f>
        <v>U15</v>
      </c>
      <c r="C152" s="21">
        <f>Under15Girls!V30</f>
        <v>100.0</v>
      </c>
      <c r="D152" s="21" t="str">
        <f>Under15Girls!W30</f>
        <v>B</v>
      </c>
      <c r="E152" s="98" t="str">
        <f>Under15Girls!B30</f>
        <v>8</v>
      </c>
      <c r="F152" s="21" t="e">
        <f>LEFT(Under15Girls!C30,FIND(" ",Under15Girls!C30)-1)</f>
        <v>#VALUE!</v>
      </c>
      <c r="G152" s="21" t="e">
        <f>RIGHT(Under15Girls!C30,LEN(Under15Girls!C30)-FIND(" ",Under15Girls!C30))</f>
        <v>#VALUE!</v>
      </c>
      <c r="H152" s="21" t="e">
        <f>VLOOKUP(Under15Girls!D30,clubs!A:B,2,FALSE)</f>
        <v>#N/A</v>
      </c>
      <c r="I152" s="21" t="str">
        <f>B152&amp;A152</f>
        <v>U15W</v>
      </c>
      <c r="J152" s="117">
        <f>Under15Girls!E30</f>
        <v>0.0</v>
      </c>
      <c r="K152" s="127">
        <f>Under15Girls!X30</f>
        <v>-0.3</v>
      </c>
    </row>
    <row r="153" spans="1:18">
      <c r="A153" s="21">
        <f>Under15Girls!T31</f>
        <v>0.0</v>
      </c>
      <c r="B153" s="21">
        <f>Under15Girls!U31</f>
        <v>0.0</v>
      </c>
      <c r="C153" s="21">
        <f>Under15Girls!V31</f>
        <v>0.0</v>
      </c>
      <c r="D153" s="21">
        <f>Under15Girls!W31</f>
        <v>0.0</v>
      </c>
      <c r="E153" s="98">
        <f>Under15Girls!B31</f>
        <v>0.0</v>
      </c>
      <c r="F153" s="21" t="str">
        <f>LEFT(Under15Girls!C31,FIND(" ",Under15Girls!C31)-1)</f>
        <v>U15</v>
      </c>
      <c r="G153" s="21" t="str">
        <f>RIGHT(Under15Girls!C31,LEN(Under15Girls!C31)-FIND(" ",Under15Girls!C31))</f>
        <v>Girls A 200m</v>
      </c>
      <c r="H153" s="21" t="e">
        <f>VLOOKUP(Under15Girls!D31,clubs!A:B,2,FALSE)</f>
        <v>#N/A</v>
      </c>
      <c r="I153" s="21" t="str">
        <f>B153&amp;A153</f>
        <v>00</v>
      </c>
      <c r="J153" s="117">
        <f>Under15Girls!E31</f>
        <v>1.2</v>
      </c>
      <c r="K153" s="127">
        <f>Under15Girls!X31</f>
        <v>0.0</v>
      </c>
    </row>
    <row r="154" spans="1:18">
      <c r="A154" s="21" t="str">
        <f>Under15Girls!T32</f>
        <v>W</v>
      </c>
      <c r="B154" s="21" t="str">
        <f>Under15Girls!U32</f>
        <v>U15</v>
      </c>
      <c r="C154" s="21">
        <f>Under15Girls!V32</f>
        <v>200.0</v>
      </c>
      <c r="D154" s="21" t="str">
        <f>Under15Girls!W32</f>
        <v>A</v>
      </c>
      <c r="E154" s="98">
        <f>Under15Girls!B32</f>
        <v>1.0</v>
      </c>
      <c r="F154" s="21" t="str">
        <f>LEFT(Under15Girls!C32,FIND(" ",Under15Girls!C32)-1)</f>
        <v>Emily</v>
      </c>
      <c r="G154" s="21" t="str">
        <f>RIGHT(Under15Girls!C32,LEN(Under15Girls!C32)-FIND(" ",Under15Girls!C32))</f>
        <v>Rodriguez</v>
      </c>
      <c r="H154" s="21" t="str">
        <f>VLOOKUP(Under15Girls!D32,clubs!A:B,2,FALSE)</f>
        <v>SBH</v>
      </c>
      <c r="I154" s="21" t="str">
        <f>B154&amp;A154</f>
        <v>U15W</v>
      </c>
      <c r="J154" s="117">
        <f>Under15Girls!E32</f>
        <v>27.37</v>
      </c>
      <c r="K154" s="127">
        <f>Under15Girls!X32</f>
        <v>1.2</v>
      </c>
    </row>
    <row r="155" spans="1:18">
      <c r="A155" s="21" t="str">
        <f>Under15Girls!T33</f>
        <v>W</v>
      </c>
      <c r="B155" s="21" t="str">
        <f>Under15Girls!U33</f>
        <v>U15</v>
      </c>
      <c r="C155" s="21">
        <f>Under15Girls!V33</f>
        <v>200.0</v>
      </c>
      <c r="D155" s="21" t="str">
        <f>Under15Girls!W33</f>
        <v>A</v>
      </c>
      <c r="E155" s="98">
        <f>Under15Girls!B33</f>
        <v>2.0</v>
      </c>
      <c r="F155" s="21" t="str">
        <f>LEFT(Under15Girls!C33,FIND(" ",Under15Girls!C33)-1)</f>
        <v>Charlotte</v>
      </c>
      <c r="G155" s="21" t="str">
        <f>RIGHT(Under15Girls!C33,LEN(Under15Girls!C33)-FIND(" ",Under15Girls!C33))</f>
        <v>Buckley</v>
      </c>
      <c r="H155" s="21" t="str">
        <f>VLOOKUP(Under15Girls!D33,clubs!A:B,2,FALSE)</f>
        <v>TVH</v>
      </c>
      <c r="I155" s="21" t="str">
        <f>B155&amp;A155</f>
        <v>U15W</v>
      </c>
      <c r="J155" s="117">
        <f>Under15Girls!E33</f>
        <v>27.44</v>
      </c>
      <c r="K155" s="127">
        <f>Under15Girls!X33</f>
        <v>1.2</v>
      </c>
    </row>
    <row r="156" spans="1:18">
      <c r="A156" s="21" t="str">
        <f>Under15Girls!T34</f>
        <v>W</v>
      </c>
      <c r="B156" s="21" t="str">
        <f>Under15Girls!U34</f>
        <v>U15</v>
      </c>
      <c r="C156" s="21">
        <f>Under15Girls!V34</f>
        <v>200.0</v>
      </c>
      <c r="D156" s="21" t="str">
        <f>Under15Girls!W34</f>
        <v>A</v>
      </c>
      <c r="E156" s="98">
        <f>Under15Girls!B34</f>
        <v>3.0</v>
      </c>
      <c r="F156" s="21" t="str">
        <f>LEFT(Under15Girls!C34,FIND(" ",Under15Girls!C34)-1)</f>
        <v>Issy</v>
      </c>
      <c r="G156" s="21" t="str">
        <f>RIGHT(Under15Girls!C34,LEN(Under15Girls!C34)-FIND(" ",Under15Girls!C34))</f>
        <v>Brand</v>
      </c>
      <c r="H156" s="21" t="str">
        <f>VLOOKUP(Under15Girls!D34,clubs!A:B,2,FALSE)</f>
        <v>Trent P</v>
      </c>
      <c r="I156" s="21" t="str">
        <f>B156&amp;A156</f>
        <v>U15W</v>
      </c>
      <c r="J156" s="117">
        <f>Under15Girls!E34</f>
        <v>29.01</v>
      </c>
      <c r="K156" s="127">
        <f>Under15Girls!X34</f>
        <v>1.2</v>
      </c>
    </row>
    <row r="157" spans="1:18">
      <c r="A157" s="21" t="str">
        <f>Under15Girls!T35</f>
        <v>W</v>
      </c>
      <c r="B157" s="21" t="str">
        <f>Under15Girls!U35</f>
        <v>U15</v>
      </c>
      <c r="C157" s="21">
        <f>Under15Girls!V35</f>
        <v>200.0</v>
      </c>
      <c r="D157" s="21" t="str">
        <f>Under15Girls!W35</f>
        <v>A</v>
      </c>
      <c r="E157" s="98" t="str">
        <f>Under15Girls!B35</f>
        <v>4</v>
      </c>
      <c r="F157" s="21" t="str">
        <f>LEFT(Under15Girls!C35,FIND(" ",Under15Girls!C35)-1)</f>
        <v>Maya</v>
      </c>
      <c r="G157" s="21" t="str">
        <f>RIGHT(Under15Girls!C35,LEN(Under15Girls!C35)-FIND(" ",Under15Girls!C35))</f>
        <v>Faulkner</v>
      </c>
      <c r="H157" s="21" t="str">
        <f>VLOOKUP(Under15Girls!D35,clubs!A:B,2,FALSE)</f>
        <v>ESM</v>
      </c>
      <c r="I157" s="21" t="str">
        <f>B157&amp;A157</f>
        <v>U15W</v>
      </c>
      <c r="J157" s="117">
        <f>Under15Girls!E35</f>
        <v>29.13</v>
      </c>
      <c r="K157" s="127">
        <f>Under15Girls!X35</f>
        <v>1.2</v>
      </c>
    </row>
    <row r="158" spans="1:18">
      <c r="A158" s="21" t="str">
        <f>Under15Girls!T36</f>
        <v>W</v>
      </c>
      <c r="B158" s="21" t="str">
        <f>Under15Girls!U36</f>
        <v>U15</v>
      </c>
      <c r="C158" s="21">
        <f>Under15Girls!V36</f>
        <v>200.0</v>
      </c>
      <c r="D158" s="21" t="str">
        <f>Under15Girls!W36</f>
        <v>A</v>
      </c>
      <c r="E158" s="98" t="str">
        <f>Under15Girls!B36</f>
        <v>5</v>
      </c>
      <c r="F158" s="21" t="str">
        <f>LEFT(Under15Girls!C36,FIND(" ",Under15Girls!C36)-1)</f>
        <v>Hannah</v>
      </c>
      <c r="G158" s="21" t="str">
        <f>RIGHT(Under15Girls!C36,LEN(Under15Girls!C36)-FIND(" ",Under15Girls!C36))</f>
        <v>May</v>
      </c>
      <c r="H158" s="21" t="str">
        <f>VLOOKUP(Under15Girls!D36,clubs!A:B,2,FALSE)</f>
        <v>Barn</v>
      </c>
      <c r="I158" s="21" t="str">
        <f>B158&amp;A158</f>
        <v>U15W</v>
      </c>
      <c r="J158" s="117">
        <f>Under15Girls!E36</f>
        <v>31.53</v>
      </c>
      <c r="K158" s="127">
        <f>Under15Girls!X36</f>
        <v>1.2</v>
      </c>
    </row>
    <row r="159" spans="1:18">
      <c r="A159" s="21" t="str">
        <f>Under15Girls!T37</f>
        <v>W</v>
      </c>
      <c r="B159" s="21" t="str">
        <f>Under15Girls!U37</f>
        <v>U15</v>
      </c>
      <c r="C159" s="21">
        <f>Under15Girls!V37</f>
        <v>200.0</v>
      </c>
      <c r="D159" s="21" t="str">
        <f>Under15Girls!W37</f>
        <v>A</v>
      </c>
      <c r="E159" s="98" t="str">
        <f>Under15Girls!B37</f>
        <v>6</v>
      </c>
      <c r="F159" s="21" t="e">
        <f>LEFT(Under15Girls!C37,FIND(" ",Under15Girls!C37)-1)</f>
        <v>#VALUE!</v>
      </c>
      <c r="G159" s="21" t="e">
        <f>RIGHT(Under15Girls!C37,LEN(Under15Girls!C37)-FIND(" ",Under15Girls!C37))</f>
        <v>#VALUE!</v>
      </c>
      <c r="H159" s="21" t="e">
        <f>VLOOKUP(Under15Girls!D37,clubs!A:B,2,FALSE)</f>
        <v>#N/A</v>
      </c>
      <c r="I159" s="21" t="str">
        <f>B159&amp;A159</f>
        <v>U15W</v>
      </c>
      <c r="J159" s="117">
        <f>Under15Girls!E37</f>
        <v>0.0</v>
      </c>
      <c r="K159" s="127">
        <f>Under15Girls!X37</f>
        <v>1.2</v>
      </c>
    </row>
    <row r="160" spans="1:18">
      <c r="A160" s="21" t="str">
        <f>Under15Girls!T38</f>
        <v>W</v>
      </c>
      <c r="B160" s="21" t="str">
        <f>Under15Girls!U38</f>
        <v>U15</v>
      </c>
      <c r="C160" s="21">
        <f>Under15Girls!V38</f>
        <v>200.0</v>
      </c>
      <c r="D160" s="21" t="str">
        <f>Under15Girls!W38</f>
        <v>A</v>
      </c>
      <c r="E160" s="98" t="str">
        <f>Under15Girls!B38</f>
        <v>7</v>
      </c>
      <c r="F160" s="21" t="e">
        <f>LEFT(Under15Girls!C38,FIND(" ",Under15Girls!C38)-1)</f>
        <v>#VALUE!</v>
      </c>
      <c r="G160" s="21" t="e">
        <f>RIGHT(Under15Girls!C38,LEN(Under15Girls!C38)-FIND(" ",Under15Girls!C38))</f>
        <v>#VALUE!</v>
      </c>
      <c r="H160" s="21" t="e">
        <f>VLOOKUP(Under15Girls!D38,clubs!A:B,2,FALSE)</f>
        <v>#N/A</v>
      </c>
      <c r="I160" s="21" t="str">
        <f>B160&amp;A160</f>
        <v>U15W</v>
      </c>
      <c r="J160" s="117">
        <f>Under15Girls!E38</f>
        <v>0.0</v>
      </c>
      <c r="K160" s="127">
        <f>Under15Girls!X38</f>
        <v>1.2</v>
      </c>
    </row>
    <row r="161" spans="1:18">
      <c r="A161" s="21" t="str">
        <f>Under15Girls!T39</f>
        <v>W</v>
      </c>
      <c r="B161" s="21" t="str">
        <f>Under15Girls!U39</f>
        <v>U15</v>
      </c>
      <c r="C161" s="21">
        <f>Under15Girls!V39</f>
        <v>200.0</v>
      </c>
      <c r="D161" s="21" t="str">
        <f>Under15Girls!W39</f>
        <v>A</v>
      </c>
      <c r="E161" s="98" t="str">
        <f>Under15Girls!B39</f>
        <v>8</v>
      </c>
      <c r="F161" s="21" t="e">
        <f>LEFT(Under15Girls!C39,FIND(" ",Under15Girls!C39)-1)</f>
        <v>#VALUE!</v>
      </c>
      <c r="G161" s="21" t="e">
        <f>RIGHT(Under15Girls!C39,LEN(Under15Girls!C39)-FIND(" ",Under15Girls!C39))</f>
        <v>#VALUE!</v>
      </c>
      <c r="H161" s="21" t="e">
        <f>VLOOKUP(Under15Girls!D39,clubs!A:B,2,FALSE)</f>
        <v>#N/A</v>
      </c>
      <c r="I161" s="21" t="str">
        <f>B161&amp;A161</f>
        <v>U15W</v>
      </c>
      <c r="J161" s="117">
        <f>Under15Girls!E39</f>
        <v>0.0</v>
      </c>
      <c r="K161" s="127">
        <f>Under15Girls!X39</f>
        <v>1.2</v>
      </c>
    </row>
    <row r="162" spans="1:18">
      <c r="A162" s="21">
        <f>Under15Girls!T40</f>
        <v>0.0</v>
      </c>
      <c r="B162" s="21">
        <f>Under15Girls!U40</f>
        <v>0.0</v>
      </c>
      <c r="C162" s="21">
        <f>Under15Girls!V40</f>
        <v>0.0</v>
      </c>
      <c r="D162" s="21">
        <f>Under15Girls!W40</f>
        <v>0.0</v>
      </c>
      <c r="E162" s="98">
        <f>Under15Girls!B40</f>
        <v>0.0</v>
      </c>
      <c r="F162" s="21" t="str">
        <f>LEFT(Under15Girls!C40,FIND(" ",Under15Girls!C40)-1)</f>
        <v>U15</v>
      </c>
      <c r="G162" s="21" t="str">
        <f>RIGHT(Under15Girls!C40,LEN(Under15Girls!C40)-FIND(" ",Under15Girls!C40))</f>
        <v>Girls B 200m</v>
      </c>
      <c r="H162" s="21" t="e">
        <f>VLOOKUP(Under15Girls!D40,clubs!A:B,2,FALSE)</f>
        <v>#N/A</v>
      </c>
      <c r="I162" s="21" t="str">
        <f>B162&amp;A162</f>
        <v>00</v>
      </c>
      <c r="J162" s="117">
        <f>Under15Girls!E40</f>
        <v>0.1</v>
      </c>
      <c r="K162" s="127">
        <f>Under15Girls!X40</f>
        <v>0.0</v>
      </c>
    </row>
    <row r="163" spans="1:18">
      <c r="A163" s="21" t="str">
        <f>Under15Girls!T41</f>
        <v>W</v>
      </c>
      <c r="B163" s="21" t="str">
        <f>Under15Girls!U41</f>
        <v>U15</v>
      </c>
      <c r="C163" s="21">
        <f>Under15Girls!V41</f>
        <v>200.0</v>
      </c>
      <c r="D163" s="21" t="str">
        <f>Under15Girls!W41</f>
        <v>B</v>
      </c>
      <c r="E163" s="98">
        <f>Under15Girls!B41</f>
        <v>1.0</v>
      </c>
      <c r="F163" s="21" t="str">
        <f>LEFT(Under15Girls!C41,FIND(" ",Under15Girls!C41)-1)</f>
        <v>Jody</v>
      </c>
      <c r="G163" s="21" t="str">
        <f>RIGHT(Under15Girls!C41,LEN(Under15Girls!C41)-FIND(" ",Under15Girls!C41))</f>
        <v>Walker-Payne</v>
      </c>
      <c r="H163" s="21" t="str">
        <f>VLOOKUP(Under15Girls!D41,clubs!A:B,2,FALSE)</f>
        <v>SBH</v>
      </c>
      <c r="I163" s="21" t="str">
        <f>B163&amp;A163</f>
        <v>U15W</v>
      </c>
      <c r="J163" s="117">
        <f>Under15Girls!E41</f>
        <v>28.98</v>
      </c>
      <c r="K163" s="127">
        <f>Under15Girls!X41</f>
        <v>0.1</v>
      </c>
    </row>
    <row r="164" spans="1:18">
      <c r="A164" s="21" t="str">
        <f>Under15Girls!T42</f>
        <v>W</v>
      </c>
      <c r="B164" s="21" t="str">
        <f>Under15Girls!U42</f>
        <v>U15</v>
      </c>
      <c r="C164" s="21">
        <f>Under15Girls!V42</f>
        <v>200.0</v>
      </c>
      <c r="D164" s="21" t="str">
        <f>Under15Girls!W42</f>
        <v>B</v>
      </c>
      <c r="E164" s="98">
        <f>Under15Girls!B42</f>
        <v>2.0</v>
      </c>
      <c r="F164" s="21" t="str">
        <f>LEFT(Under15Girls!C42,FIND(" ",Under15Girls!C42)-1)</f>
        <v>Estelle</v>
      </c>
      <c r="G164" s="21" t="str">
        <f>RIGHT(Under15Girls!C42,LEN(Under15Girls!C42)-FIND(" ",Under15Girls!C42))</f>
        <v>Belgrave</v>
      </c>
      <c r="H164" s="21" t="str">
        <f>VLOOKUP(Under15Girls!D42,clubs!A:B,2,FALSE)</f>
        <v>ESM</v>
      </c>
      <c r="I164" s="21" t="str">
        <f>B164&amp;A164</f>
        <v>U15W</v>
      </c>
      <c r="J164" s="117">
        <f>Under15Girls!E42</f>
        <v>29.49</v>
      </c>
      <c r="K164" s="127">
        <f>Under15Girls!X42</f>
        <v>0.1</v>
      </c>
    </row>
    <row r="165" spans="1:18">
      <c r="A165" s="21" t="str">
        <f>Under15Girls!T43</f>
        <v>W</v>
      </c>
      <c r="B165" s="21" t="str">
        <f>Under15Girls!U43</f>
        <v>U15</v>
      </c>
      <c r="C165" s="21">
        <f>Under15Girls!V43</f>
        <v>200.0</v>
      </c>
      <c r="D165" s="21" t="str">
        <f>Under15Girls!W43</f>
        <v>B</v>
      </c>
      <c r="E165" s="98">
        <f>Under15Girls!B43</f>
        <v>3.0</v>
      </c>
      <c r="F165" s="21" t="e">
        <f>LEFT(Under15Girls!C43,FIND(" ",Under15Girls!C43)-1)</f>
        <v>#VALUE!</v>
      </c>
      <c r="G165" s="21" t="e">
        <f>RIGHT(Under15Girls!C43,LEN(Under15Girls!C43)-FIND(" ",Under15Girls!C43))</f>
        <v>#VALUE!</v>
      </c>
      <c r="H165" s="21" t="e">
        <f>VLOOKUP(Under15Girls!D43,clubs!A:B,2,FALSE)</f>
        <v>#N/A</v>
      </c>
      <c r="I165" s="21" t="str">
        <f>B165&amp;A165</f>
        <v>U15W</v>
      </c>
      <c r="J165" s="117">
        <f>Under15Girls!E43</f>
        <v>0.0</v>
      </c>
      <c r="K165" s="127">
        <f>Under15Girls!X43</f>
        <v>0.1</v>
      </c>
    </row>
    <row r="166" spans="1:18">
      <c r="A166" s="21" t="str">
        <f>Under15Girls!T44</f>
        <v>W</v>
      </c>
      <c r="B166" s="21" t="str">
        <f>Under15Girls!U44</f>
        <v>U15</v>
      </c>
      <c r="C166" s="21">
        <f>Under15Girls!V44</f>
        <v>200.0</v>
      </c>
      <c r="D166" s="21" t="str">
        <f>Under15Girls!W44</f>
        <v>B</v>
      </c>
      <c r="E166" s="98" t="str">
        <f>Under15Girls!B44</f>
        <v>4</v>
      </c>
      <c r="F166" s="21" t="e">
        <f>LEFT(Under15Girls!C44,FIND(" ",Under15Girls!C44)-1)</f>
        <v>#VALUE!</v>
      </c>
      <c r="G166" s="21" t="e">
        <f>RIGHT(Under15Girls!C44,LEN(Under15Girls!C44)-FIND(" ",Under15Girls!C44))</f>
        <v>#VALUE!</v>
      </c>
      <c r="H166" s="21" t="e">
        <f>VLOOKUP(Under15Girls!D44,clubs!A:B,2,FALSE)</f>
        <v>#N/A</v>
      </c>
      <c r="I166" s="21" t="str">
        <f>B166&amp;A166</f>
        <v>U15W</v>
      </c>
      <c r="J166" s="117">
        <f>Under15Girls!E44</f>
        <v>0.0</v>
      </c>
      <c r="K166" s="127">
        <f>Under15Girls!X44</f>
        <v>0.1</v>
      </c>
    </row>
    <row r="167" spans="1:18">
      <c r="A167" s="21" t="str">
        <f>Under15Girls!T45</f>
        <v>W</v>
      </c>
      <c r="B167" s="21" t="str">
        <f>Under15Girls!U45</f>
        <v>U15</v>
      </c>
      <c r="C167" s="21">
        <f>Under15Girls!V45</f>
        <v>200.0</v>
      </c>
      <c r="D167" s="21" t="str">
        <f>Under15Girls!W45</f>
        <v>B</v>
      </c>
      <c r="E167" s="98" t="str">
        <f>Under15Girls!B45</f>
        <v>5</v>
      </c>
      <c r="F167" s="21" t="e">
        <f>LEFT(Under15Girls!C45,FIND(" ",Under15Girls!C45)-1)</f>
        <v>#VALUE!</v>
      </c>
      <c r="G167" s="21" t="e">
        <f>RIGHT(Under15Girls!C45,LEN(Under15Girls!C45)-FIND(" ",Under15Girls!C45))</f>
        <v>#VALUE!</v>
      </c>
      <c r="H167" s="21" t="e">
        <f>VLOOKUP(Under15Girls!D45,clubs!A:B,2,FALSE)</f>
        <v>#N/A</v>
      </c>
      <c r="I167" s="21" t="str">
        <f>B167&amp;A167</f>
        <v>U15W</v>
      </c>
      <c r="J167" s="117">
        <f>Under15Girls!E45</f>
        <v>0.0</v>
      </c>
      <c r="K167" s="127">
        <f>Under15Girls!X45</f>
        <v>0.1</v>
      </c>
    </row>
    <row r="168" spans="1:18">
      <c r="A168" s="21" t="str">
        <f>Under15Girls!T46</f>
        <v>W</v>
      </c>
      <c r="B168" s="21" t="str">
        <f>Under15Girls!U46</f>
        <v>U15</v>
      </c>
      <c r="C168" s="21">
        <f>Under15Girls!V46</f>
        <v>200.0</v>
      </c>
      <c r="D168" s="21" t="str">
        <f>Under15Girls!W46</f>
        <v>B</v>
      </c>
      <c r="E168" s="98" t="str">
        <f>Under15Girls!B46</f>
        <v>6</v>
      </c>
      <c r="F168" s="21" t="e">
        <f>LEFT(Under15Girls!C46,FIND(" ",Under15Girls!C46)-1)</f>
        <v>#VALUE!</v>
      </c>
      <c r="G168" s="21" t="e">
        <f>RIGHT(Under15Girls!C46,LEN(Under15Girls!C46)-FIND(" ",Under15Girls!C46))</f>
        <v>#VALUE!</v>
      </c>
      <c r="H168" s="21" t="e">
        <f>VLOOKUP(Under15Girls!D46,clubs!A:B,2,FALSE)</f>
        <v>#N/A</v>
      </c>
      <c r="I168" s="21" t="str">
        <f>B168&amp;A168</f>
        <v>U15W</v>
      </c>
      <c r="J168" s="117">
        <f>Under15Girls!E46</f>
        <v>0.0</v>
      </c>
      <c r="K168" s="127">
        <f>Under15Girls!X46</f>
        <v>0.1</v>
      </c>
    </row>
    <row r="169" spans="1:18">
      <c r="A169" s="21" t="str">
        <f>Under15Girls!T47</f>
        <v>W</v>
      </c>
      <c r="B169" s="21" t="str">
        <f>Under15Girls!U47</f>
        <v>U15</v>
      </c>
      <c r="C169" s="21">
        <f>Under15Girls!V47</f>
        <v>200.0</v>
      </c>
      <c r="D169" s="21" t="str">
        <f>Under15Girls!W47</f>
        <v>B</v>
      </c>
      <c r="E169" s="98" t="str">
        <f>Under15Girls!B47</f>
        <v>7</v>
      </c>
      <c r="F169" s="21" t="e">
        <f>LEFT(Under15Girls!C47,FIND(" ",Under15Girls!C47)-1)</f>
        <v>#VALUE!</v>
      </c>
      <c r="G169" s="21" t="e">
        <f>RIGHT(Under15Girls!C47,LEN(Under15Girls!C47)-FIND(" ",Under15Girls!C47))</f>
        <v>#VALUE!</v>
      </c>
      <c r="H169" s="21" t="e">
        <f>VLOOKUP(Under15Girls!D47,clubs!A:B,2,FALSE)</f>
        <v>#N/A</v>
      </c>
      <c r="I169" s="21" t="str">
        <f>B169&amp;A169</f>
        <v>U15W</v>
      </c>
      <c r="J169" s="117">
        <f>Under15Girls!E47</f>
        <v>0.0</v>
      </c>
      <c r="K169" s="127">
        <f>Under15Girls!X47</f>
        <v>0.1</v>
      </c>
    </row>
    <row r="170" spans="1:18">
      <c r="A170" s="21" t="str">
        <f>Under15Girls!T48</f>
        <v>W</v>
      </c>
      <c r="B170" s="21" t="str">
        <f>Under15Girls!U48</f>
        <v>U15</v>
      </c>
      <c r="C170" s="21">
        <f>Under15Girls!V48</f>
        <v>200.0</v>
      </c>
      <c r="D170" s="21" t="str">
        <f>Under15Girls!W48</f>
        <v>B</v>
      </c>
      <c r="E170" s="98" t="str">
        <f>Under15Girls!B48</f>
        <v>8</v>
      </c>
      <c r="F170" s="21" t="e">
        <f>LEFT(Under15Girls!C48,FIND(" ",Under15Girls!C48)-1)</f>
        <v>#VALUE!</v>
      </c>
      <c r="G170" s="21" t="e">
        <f>RIGHT(Under15Girls!C48,LEN(Under15Girls!C48)-FIND(" ",Under15Girls!C48))</f>
        <v>#VALUE!</v>
      </c>
      <c r="H170" s="21" t="e">
        <f>VLOOKUP(Under15Girls!D48,clubs!A:B,2,FALSE)</f>
        <v>#N/A</v>
      </c>
      <c r="I170" s="21" t="str">
        <f>B170&amp;A170</f>
        <v>U15W</v>
      </c>
      <c r="J170" s="117">
        <f>Under15Girls!E48</f>
        <v>0.0</v>
      </c>
      <c r="K170" s="127">
        <f>Under15Girls!X48</f>
        <v>0.1</v>
      </c>
    </row>
    <row r="171" spans="1:18">
      <c r="A171" s="21">
        <f>Under15Girls!T49</f>
        <v>0.0</v>
      </c>
      <c r="B171" s="21">
        <f>Under15Girls!U49</f>
        <v>0.0</v>
      </c>
      <c r="C171" s="21">
        <f>Under15Girls!V49</f>
        <v>0.0</v>
      </c>
      <c r="D171" s="21">
        <f>Under15Girls!W49</f>
        <v>0.0</v>
      </c>
      <c r="E171" s="98">
        <f>Under15Girls!B49</f>
        <v>0.0</v>
      </c>
      <c r="F171" s="21" t="str">
        <f>LEFT(Under15Girls!C49,FIND(" ",Under15Girls!C49)-1)</f>
        <v>U15</v>
      </c>
      <c r="G171" s="21" t="str">
        <f>RIGHT(Under15Girls!C49,LEN(Under15Girls!C49)-FIND(" ",Under15Girls!C49))</f>
        <v>Girls A 800m</v>
      </c>
      <c r="H171" s="21" t="e">
        <f>VLOOKUP(Under15Girls!D49,clubs!A:B,2,FALSE)</f>
        <v>#N/A</v>
      </c>
      <c r="I171" s="21" t="str">
        <f>B171&amp;A171</f>
        <v>00</v>
      </c>
      <c r="J171" s="117" t="str">
        <f>Under15Girls!E49</f>
        <v>.</v>
      </c>
      <c r="K171" s="127">
        <f>Under15Girls!X49</f>
        <v>0.0</v>
      </c>
    </row>
    <row r="172" spans="1:18">
      <c r="A172" s="21" t="str">
        <f>Under15Girls!T50</f>
        <v>W</v>
      </c>
      <c r="B172" s="21" t="str">
        <f>Under15Girls!U50</f>
        <v>U15</v>
      </c>
      <c r="C172" s="21">
        <f>Under15Girls!V50</f>
        <v>800.0</v>
      </c>
      <c r="D172" s="21" t="str">
        <f>Under15Girls!W50</f>
        <v>A</v>
      </c>
      <c r="E172" s="98">
        <f>Under15Girls!B50</f>
        <v>1.0</v>
      </c>
      <c r="F172" s="21" t="str">
        <f>LEFT(Under15Girls!C50,FIND(" ",Under15Girls!C50)-1)</f>
        <v>Charlotte</v>
      </c>
      <c r="G172" s="21" t="str">
        <f>RIGHT(Under15Girls!C50,LEN(Under15Girls!C50)-FIND(" ",Under15Girls!C50))</f>
        <v>Buckley</v>
      </c>
      <c r="H172" s="21" t="str">
        <f>VLOOKUP(Under15Girls!D50,clubs!A:B,2,FALSE)</f>
        <v>TVH</v>
      </c>
      <c r="I172" s="21" t="str">
        <f>B172&amp;A172</f>
        <v>U15W</v>
      </c>
      <c r="J172" s="117" t="str">
        <f>Under15Girls!E50</f>
        <v>2:19.51</v>
      </c>
      <c r="K172" s="127">
        <f>Under15Girls!X50</f>
        <v>0.0</v>
      </c>
    </row>
    <row r="173" spans="1:18">
      <c r="A173" s="21" t="str">
        <f>Under15Girls!T51</f>
        <v>W</v>
      </c>
      <c r="B173" s="21" t="str">
        <f>Under15Girls!U51</f>
        <v>U15</v>
      </c>
      <c r="C173" s="21">
        <f>Under15Girls!V51</f>
        <v>800.0</v>
      </c>
      <c r="D173" s="21" t="str">
        <f>Under15Girls!W51</f>
        <v>A</v>
      </c>
      <c r="E173" s="98">
        <f>Under15Girls!B51</f>
        <v>2.0</v>
      </c>
      <c r="F173" s="21" t="str">
        <f>LEFT(Under15Girls!C51,FIND(" ",Under15Girls!C51)-1)</f>
        <v>Issy</v>
      </c>
      <c r="G173" s="21" t="str">
        <f>RIGHT(Under15Girls!C51,LEN(Under15Girls!C51)-FIND(" ",Under15Girls!C51))</f>
        <v>Brand</v>
      </c>
      <c r="H173" s="21" t="str">
        <f>VLOOKUP(Under15Girls!D51,clubs!A:B,2,FALSE)</f>
        <v>Trent P</v>
      </c>
      <c r="I173" s="21" t="str">
        <f>B173&amp;A173</f>
        <v>U15W</v>
      </c>
      <c r="J173" s="117" t="str">
        <f>Under15Girls!E51</f>
        <v>2:31.98</v>
      </c>
      <c r="K173" s="127">
        <f>Under15Girls!X51</f>
        <v>0.0</v>
      </c>
    </row>
    <row r="174" spans="1:18">
      <c r="A174" s="21" t="str">
        <f>Under15Girls!T52</f>
        <v>W</v>
      </c>
      <c r="B174" s="21" t="str">
        <f>Under15Girls!U52</f>
        <v>U15</v>
      </c>
      <c r="C174" s="21">
        <f>Under15Girls!V52</f>
        <v>800.0</v>
      </c>
      <c r="D174" s="21" t="str">
        <f>Under15Girls!W52</f>
        <v>A</v>
      </c>
      <c r="E174" s="98">
        <f>Under15Girls!B52</f>
        <v>3.0</v>
      </c>
      <c r="F174" s="21" t="str">
        <f>LEFT(Under15Girls!C52,FIND(" ",Under15Girls!C52)-1)</f>
        <v>Mia</v>
      </c>
      <c r="G174" s="21" t="str">
        <f>RIGHT(Under15Girls!C52,LEN(Under15Girls!C52)-FIND(" ",Under15Girls!C52))</f>
        <v>Groom</v>
      </c>
      <c r="H174" s="21" t="str">
        <f>VLOOKUP(Under15Girls!D52,clubs!A:B,2,FALSE)</f>
        <v>SBH</v>
      </c>
      <c r="I174" s="21" t="str">
        <f>B174&amp;A174</f>
        <v>U15W</v>
      </c>
      <c r="J174" s="117" t="str">
        <f>Under15Girls!E52</f>
        <v>2:33.59</v>
      </c>
      <c r="K174" s="127">
        <f>Under15Girls!X52</f>
        <v>0.0</v>
      </c>
    </row>
    <row r="175" spans="1:18">
      <c r="A175" s="21" t="str">
        <f>Under15Girls!T53</f>
        <v>W</v>
      </c>
      <c r="B175" s="21" t="str">
        <f>Under15Girls!U53</f>
        <v>U15</v>
      </c>
      <c r="C175" s="21">
        <f>Under15Girls!V53</f>
        <v>800.0</v>
      </c>
      <c r="D175" s="21" t="str">
        <f>Under15Girls!W53</f>
        <v>A</v>
      </c>
      <c r="E175" s="98" t="str">
        <f>Under15Girls!B53</f>
        <v>4</v>
      </c>
      <c r="F175" s="21" t="str">
        <f>LEFT(Under15Girls!C53,FIND(" ",Under15Girls!C53)-1)</f>
        <v>Ellie</v>
      </c>
      <c r="G175" s="21" t="str">
        <f>RIGHT(Under15Girls!C53,LEN(Under15Girls!C53)-FIND(" ",Under15Girls!C53))</f>
        <v>Gilmore</v>
      </c>
      <c r="H175" s="21" t="str">
        <f>VLOOKUP(Under15Girls!D53,clubs!A:B,2,FALSE)</f>
        <v>High</v>
      </c>
      <c r="I175" s="21" t="str">
        <f>B175&amp;A175</f>
        <v>U15W</v>
      </c>
      <c r="J175" s="117" t="str">
        <f>Under15Girls!E53</f>
        <v>2:39.90</v>
      </c>
      <c r="K175" s="127">
        <f>Under15Girls!X53</f>
        <v>0.0</v>
      </c>
    </row>
    <row r="176" spans="1:18">
      <c r="A176" s="21" t="str">
        <f>Under15Girls!T54</f>
        <v>W</v>
      </c>
      <c r="B176" s="21" t="str">
        <f>Under15Girls!U54</f>
        <v>U15</v>
      </c>
      <c r="C176" s="21">
        <f>Under15Girls!V54</f>
        <v>800.0</v>
      </c>
      <c r="D176" s="21" t="str">
        <f>Under15Girls!W54</f>
        <v>A</v>
      </c>
      <c r="E176" s="98" t="str">
        <f>Under15Girls!B54</f>
        <v>5</v>
      </c>
      <c r="F176" s="21" t="e">
        <f>LEFT(Under15Girls!C54,FIND(" ",Under15Girls!C54)-1)</f>
        <v>#VALUE!</v>
      </c>
      <c r="G176" s="21" t="e">
        <f>RIGHT(Under15Girls!C54,LEN(Under15Girls!C54)-FIND(" ",Under15Girls!C54))</f>
        <v>#VALUE!</v>
      </c>
      <c r="H176" s="21" t="e">
        <f>VLOOKUP(Under15Girls!D54,clubs!A:B,2,FALSE)</f>
        <v>#N/A</v>
      </c>
      <c r="I176" s="21" t="str">
        <f>B176&amp;A176</f>
        <v>U15W</v>
      </c>
      <c r="J176" s="117">
        <f>Under15Girls!E54</f>
        <v>0.0</v>
      </c>
      <c r="K176" s="127">
        <f>Under15Girls!X54</f>
        <v>0.0</v>
      </c>
    </row>
    <row r="177" spans="1:18">
      <c r="A177" s="21" t="str">
        <f>Under15Girls!T55</f>
        <v>W</v>
      </c>
      <c r="B177" s="21" t="str">
        <f>Under15Girls!U55</f>
        <v>U15</v>
      </c>
      <c r="C177" s="21">
        <f>Under15Girls!V55</f>
        <v>800.0</v>
      </c>
      <c r="D177" s="21" t="str">
        <f>Under15Girls!W55</f>
        <v>A</v>
      </c>
      <c r="E177" s="98" t="str">
        <f>Under15Girls!B55</f>
        <v>6</v>
      </c>
      <c r="F177" s="21" t="e">
        <f>LEFT(Under15Girls!C55,FIND(" ",Under15Girls!C55)-1)</f>
        <v>#VALUE!</v>
      </c>
      <c r="G177" s="21" t="e">
        <f>RIGHT(Under15Girls!C55,LEN(Under15Girls!C55)-FIND(" ",Under15Girls!C55))</f>
        <v>#VALUE!</v>
      </c>
      <c r="H177" s="21" t="e">
        <f>VLOOKUP(Under15Girls!D55,clubs!A:B,2,FALSE)</f>
        <v>#N/A</v>
      </c>
      <c r="I177" s="21" t="str">
        <f>B177&amp;A177</f>
        <v>U15W</v>
      </c>
      <c r="J177" s="117">
        <f>Under15Girls!E55</f>
        <v>0.0</v>
      </c>
      <c r="K177" s="127">
        <f>Under15Girls!X55</f>
        <v>0.0</v>
      </c>
    </row>
    <row r="178" spans="1:18">
      <c r="A178" s="21" t="str">
        <f>Under15Girls!T56</f>
        <v>W</v>
      </c>
      <c r="B178" s="21" t="str">
        <f>Under15Girls!U56</f>
        <v>U15</v>
      </c>
      <c r="C178" s="21">
        <f>Under15Girls!V56</f>
        <v>800.0</v>
      </c>
      <c r="D178" s="21" t="str">
        <f>Under15Girls!W56</f>
        <v>A</v>
      </c>
      <c r="E178" s="98" t="str">
        <f>Under15Girls!B56</f>
        <v>7</v>
      </c>
      <c r="F178" s="21" t="e">
        <f>LEFT(Under15Girls!C56,FIND(" ",Under15Girls!C56)-1)</f>
        <v>#VALUE!</v>
      </c>
      <c r="G178" s="21" t="e">
        <f>RIGHT(Under15Girls!C56,LEN(Under15Girls!C56)-FIND(" ",Under15Girls!C56))</f>
        <v>#VALUE!</v>
      </c>
      <c r="H178" s="21" t="e">
        <f>VLOOKUP(Under15Girls!D56,clubs!A:B,2,FALSE)</f>
        <v>#N/A</v>
      </c>
      <c r="I178" s="21" t="str">
        <f>B178&amp;A178</f>
        <v>U15W</v>
      </c>
      <c r="J178" s="117">
        <f>Under15Girls!E56</f>
        <v>0.0</v>
      </c>
      <c r="K178" s="127">
        <f>Under15Girls!X56</f>
        <v>0.0</v>
      </c>
    </row>
    <row r="179" spans="1:18">
      <c r="A179" s="21" t="str">
        <f>Under15Girls!T57</f>
        <v>W</v>
      </c>
      <c r="B179" s="21" t="str">
        <f>Under15Girls!U57</f>
        <v>U15</v>
      </c>
      <c r="C179" s="21">
        <f>Under15Girls!V57</f>
        <v>800.0</v>
      </c>
      <c r="D179" s="21" t="str">
        <f>Under15Girls!W57</f>
        <v>A</v>
      </c>
      <c r="E179" s="98" t="str">
        <f>Under15Girls!B57</f>
        <v>8</v>
      </c>
      <c r="F179" s="21" t="e">
        <f>LEFT(Under15Girls!C57,FIND(" ",Under15Girls!C57)-1)</f>
        <v>#VALUE!</v>
      </c>
      <c r="G179" s="21" t="e">
        <f>RIGHT(Under15Girls!C57,LEN(Under15Girls!C57)-FIND(" ",Under15Girls!C57))</f>
        <v>#VALUE!</v>
      </c>
      <c r="H179" s="21" t="e">
        <f>VLOOKUP(Under15Girls!D57,clubs!A:B,2,FALSE)</f>
        <v>#N/A</v>
      </c>
      <c r="I179" s="21" t="str">
        <f>B179&amp;A179</f>
        <v>U15W</v>
      </c>
      <c r="J179" s="117">
        <f>Under15Girls!E57</f>
        <v>0.0</v>
      </c>
      <c r="K179" s="127">
        <f>Under15Girls!X57</f>
        <v>0.0</v>
      </c>
    </row>
    <row r="180" spans="1:18">
      <c r="A180" s="21">
        <f>Under15Girls!T58</f>
        <v>0.0</v>
      </c>
      <c r="B180" s="21">
        <f>Under15Girls!U58</f>
        <v>0.0</v>
      </c>
      <c r="C180" s="21">
        <f>Under15Girls!V58</f>
        <v>0.0</v>
      </c>
      <c r="D180" s="21">
        <f>Under15Girls!W58</f>
        <v>0.0</v>
      </c>
      <c r="E180" s="98">
        <f>Under15Girls!B58</f>
        <v>0.0</v>
      </c>
      <c r="F180" s="21" t="str">
        <f>LEFT(Under15Girls!C58,FIND(" ",Under15Girls!C58)-1)</f>
        <v>U15</v>
      </c>
      <c r="G180" s="21" t="str">
        <f>RIGHT(Under15Girls!C58,LEN(Under15Girls!C58)-FIND(" ",Under15Girls!C58))</f>
        <v>Girls B 800m</v>
      </c>
      <c r="H180" s="21" t="e">
        <f>VLOOKUP(Under15Girls!D58,clubs!A:B,2,FALSE)</f>
        <v>#N/A</v>
      </c>
      <c r="I180" s="21" t="str">
        <f>B180&amp;A180</f>
        <v>00</v>
      </c>
      <c r="J180" s="117" t="str">
        <f>Under15Girls!E58</f>
        <v>.</v>
      </c>
      <c r="K180" s="127">
        <f>Under15Girls!X58</f>
        <v>0.0</v>
      </c>
    </row>
    <row r="181" spans="1:18">
      <c r="A181" s="21" t="str">
        <f>Under15Girls!T59</f>
        <v>W</v>
      </c>
      <c r="B181" s="21" t="str">
        <f>Under15Girls!U59</f>
        <v>U15</v>
      </c>
      <c r="C181" s="21">
        <f>Under15Girls!V59</f>
        <v>800.0</v>
      </c>
      <c r="D181" s="21" t="str">
        <f>Under15Girls!W59</f>
        <v>B</v>
      </c>
      <c r="E181" s="98">
        <f>Under15Girls!B59</f>
        <v>1.0</v>
      </c>
      <c r="F181" s="21" t="str">
        <f>LEFT(Under15Girls!C59,FIND(" ",Under15Girls!C59)-1)</f>
        <v>Melina</v>
      </c>
      <c r="G181" s="21" t="str">
        <f>RIGHT(Under15Girls!C59,LEN(Under15Girls!C59)-FIND(" ",Under15Girls!C59))</f>
        <v>Duer</v>
      </c>
      <c r="H181" s="21" t="str">
        <f>VLOOKUP(Under15Girls!D59,clubs!A:B,2,FALSE)</f>
        <v>TVH</v>
      </c>
      <c r="I181" s="21" t="str">
        <f>B181&amp;A181</f>
        <v>U15W</v>
      </c>
      <c r="J181" s="117" t="str">
        <f>Under15Girls!E59</f>
        <v>2:34.70</v>
      </c>
      <c r="K181" s="127">
        <f>Under15Girls!X59</f>
        <v>0.0</v>
      </c>
    </row>
    <row r="182" spans="1:18">
      <c r="A182" s="21" t="str">
        <f>Under15Girls!T60</f>
        <v>W</v>
      </c>
      <c r="B182" s="21" t="str">
        <f>Under15Girls!U60</f>
        <v>U15</v>
      </c>
      <c r="C182" s="21">
        <f>Under15Girls!V60</f>
        <v>800.0</v>
      </c>
      <c r="D182" s="21" t="str">
        <f>Under15Girls!W60</f>
        <v>B</v>
      </c>
      <c r="E182" s="98">
        <f>Under15Girls!B60</f>
        <v>2.0</v>
      </c>
      <c r="F182" s="21" t="str">
        <f>LEFT(Under15Girls!C60,FIND(" ",Under15Girls!C60)-1)</f>
        <v>Robyn</v>
      </c>
      <c r="G182" s="21" t="str">
        <f>RIGHT(Under15Girls!C60,LEN(Under15Girls!C60)-FIND(" ",Under15Girls!C60))</f>
        <v>Allwright</v>
      </c>
      <c r="H182" s="21" t="str">
        <f>VLOOKUP(Under15Girls!D60,clubs!A:B,2,FALSE)</f>
        <v>Trent P</v>
      </c>
      <c r="I182" s="21" t="str">
        <f>B182&amp;A182</f>
        <v>U15W</v>
      </c>
      <c r="J182" s="117" t="str">
        <f>Under15Girls!E60</f>
        <v>2:48.02</v>
      </c>
      <c r="K182" s="127">
        <f>Under15Girls!X60</f>
        <v>0.0</v>
      </c>
    </row>
    <row r="183" spans="1:18">
      <c r="A183" s="21" t="str">
        <f>Under15Girls!T61</f>
        <v>W</v>
      </c>
      <c r="B183" s="21" t="str">
        <f>Under15Girls!U61</f>
        <v>U15</v>
      </c>
      <c r="C183" s="21">
        <f>Under15Girls!V61</f>
        <v>800.0</v>
      </c>
      <c r="D183" s="21" t="str">
        <f>Under15Girls!W61</f>
        <v>B</v>
      </c>
      <c r="E183" s="98">
        <f>Under15Girls!B61</f>
        <v>3.0</v>
      </c>
      <c r="F183" s="21" t="str">
        <f>LEFT(Under15Girls!C61,FIND(" ",Under15Girls!C61)-1)</f>
        <v>Helena</v>
      </c>
      <c r="G183" s="21" t="str">
        <f>RIGHT(Under15Girls!C61,LEN(Under15Girls!C61)-FIND(" ",Under15Girls!C61))</f>
        <v>Agholor</v>
      </c>
      <c r="H183" s="21" t="str">
        <f>VLOOKUP(Under15Girls!D61,clubs!A:B,2,FALSE)</f>
        <v>SBH</v>
      </c>
      <c r="I183" s="21" t="str">
        <f>B183&amp;A183</f>
        <v>U15W</v>
      </c>
      <c r="J183" s="117" t="str">
        <f>Under15Girls!E61</f>
        <v>2:50.88</v>
      </c>
      <c r="K183" s="127">
        <f>Under15Girls!X61</f>
        <v>0.0</v>
      </c>
    </row>
    <row r="184" spans="1:18">
      <c r="A184" s="21" t="str">
        <f>Under15Girls!T62</f>
        <v>W</v>
      </c>
      <c r="B184" s="21" t="str">
        <f>Under15Girls!U62</f>
        <v>U15</v>
      </c>
      <c r="C184" s="21">
        <f>Under15Girls!V62</f>
        <v>800.0</v>
      </c>
      <c r="D184" s="21" t="str">
        <f>Under15Girls!W62</f>
        <v>B</v>
      </c>
      <c r="E184" s="98" t="str">
        <f>Under15Girls!B62</f>
        <v>4</v>
      </c>
      <c r="F184" s="21" t="e">
        <f>LEFT(Under15Girls!C62,FIND(" ",Under15Girls!C62)-1)</f>
        <v>#VALUE!</v>
      </c>
      <c r="G184" s="21" t="e">
        <f>RIGHT(Under15Girls!C62,LEN(Under15Girls!C62)-FIND(" ",Under15Girls!C62))</f>
        <v>#VALUE!</v>
      </c>
      <c r="H184" s="21" t="e">
        <f>VLOOKUP(Under15Girls!D62,clubs!A:B,2,FALSE)</f>
        <v>#N/A</v>
      </c>
      <c r="I184" s="21" t="str">
        <f>B184&amp;A184</f>
        <v>U15W</v>
      </c>
      <c r="J184" s="117">
        <f>Under15Girls!E62</f>
        <v>0.0</v>
      </c>
      <c r="K184" s="127">
        <f>Under15Girls!X62</f>
        <v>0.0</v>
      </c>
    </row>
    <row r="185" spans="1:18">
      <c r="A185" s="21" t="str">
        <f>Under15Girls!T63</f>
        <v>W</v>
      </c>
      <c r="B185" s="21" t="str">
        <f>Under15Girls!U63</f>
        <v>U15</v>
      </c>
      <c r="C185" s="21">
        <f>Under15Girls!V63</f>
        <v>800.0</v>
      </c>
      <c r="D185" s="21" t="str">
        <f>Under15Girls!W63</f>
        <v>B</v>
      </c>
      <c r="E185" s="98" t="str">
        <f>Under15Girls!B63</f>
        <v>5</v>
      </c>
      <c r="F185" s="21" t="e">
        <f>LEFT(Under15Girls!C63,FIND(" ",Under15Girls!C63)-1)</f>
        <v>#VALUE!</v>
      </c>
      <c r="G185" s="21" t="e">
        <f>RIGHT(Under15Girls!C63,LEN(Under15Girls!C63)-FIND(" ",Under15Girls!C63))</f>
        <v>#VALUE!</v>
      </c>
      <c r="H185" s="21" t="e">
        <f>VLOOKUP(Under15Girls!D63,clubs!A:B,2,FALSE)</f>
        <v>#N/A</v>
      </c>
      <c r="I185" s="21" t="str">
        <f>B185&amp;A185</f>
        <v>U15W</v>
      </c>
      <c r="J185" s="117">
        <f>Under15Girls!E63</f>
        <v>0.0</v>
      </c>
      <c r="K185" s="127">
        <f>Under15Girls!X63</f>
        <v>0.0</v>
      </c>
    </row>
    <row r="186" spans="1:18">
      <c r="A186" s="21" t="str">
        <f>Under15Girls!T64</f>
        <v>W</v>
      </c>
      <c r="B186" s="21" t="str">
        <f>Under15Girls!U64</f>
        <v>U15</v>
      </c>
      <c r="C186" s="21">
        <f>Under15Girls!V64</f>
        <v>800.0</v>
      </c>
      <c r="D186" s="21" t="str">
        <f>Under15Girls!W64</f>
        <v>B</v>
      </c>
      <c r="E186" s="98" t="str">
        <f>Under15Girls!B64</f>
        <v>6</v>
      </c>
      <c r="F186" s="21" t="e">
        <f>LEFT(Under15Girls!C64,FIND(" ",Under15Girls!C64)-1)</f>
        <v>#VALUE!</v>
      </c>
      <c r="G186" s="21" t="e">
        <f>RIGHT(Under15Girls!C64,LEN(Under15Girls!C64)-FIND(" ",Under15Girls!C64))</f>
        <v>#VALUE!</v>
      </c>
      <c r="H186" s="21" t="e">
        <f>VLOOKUP(Under15Girls!D64,clubs!A:B,2,FALSE)</f>
        <v>#N/A</v>
      </c>
      <c r="I186" s="21" t="str">
        <f>B186&amp;A186</f>
        <v>U15W</v>
      </c>
      <c r="J186" s="117">
        <f>Under15Girls!E64</f>
        <v>0.0</v>
      </c>
      <c r="K186" s="127">
        <f>Under15Girls!X64</f>
        <v>0.0</v>
      </c>
    </row>
    <row r="187" spans="1:18">
      <c r="A187" s="21" t="str">
        <f>Under15Girls!T65</f>
        <v>W</v>
      </c>
      <c r="B187" s="21" t="str">
        <f>Under15Girls!U65</f>
        <v>U15</v>
      </c>
      <c r="C187" s="21">
        <f>Under15Girls!V65</f>
        <v>800.0</v>
      </c>
      <c r="D187" s="21" t="str">
        <f>Under15Girls!W65</f>
        <v>B</v>
      </c>
      <c r="E187" s="98" t="str">
        <f>Under15Girls!B65</f>
        <v>7</v>
      </c>
      <c r="F187" s="21" t="e">
        <f>LEFT(Under15Girls!C65,FIND(" ",Under15Girls!C65)-1)</f>
        <v>#VALUE!</v>
      </c>
      <c r="G187" s="21" t="e">
        <f>RIGHT(Under15Girls!C65,LEN(Under15Girls!C65)-FIND(" ",Under15Girls!C65))</f>
        <v>#VALUE!</v>
      </c>
      <c r="H187" s="21" t="e">
        <f>VLOOKUP(Under15Girls!D65,clubs!A:B,2,FALSE)</f>
        <v>#N/A</v>
      </c>
      <c r="I187" s="21" t="str">
        <f>B187&amp;A187</f>
        <v>U15W</v>
      </c>
      <c r="J187" s="117">
        <f>Under15Girls!E65</f>
        <v>0.0</v>
      </c>
      <c r="K187" s="127">
        <f>Under15Girls!X65</f>
        <v>0.0</v>
      </c>
    </row>
    <row r="188" spans="1:18">
      <c r="A188" s="21" t="str">
        <f>Under15Girls!T66</f>
        <v>W</v>
      </c>
      <c r="B188" s="21" t="str">
        <f>Under15Girls!U66</f>
        <v>U15</v>
      </c>
      <c r="C188" s="21">
        <f>Under15Girls!V66</f>
        <v>800.0</v>
      </c>
      <c r="D188" s="21" t="str">
        <f>Under15Girls!W66</f>
        <v>B</v>
      </c>
      <c r="E188" s="98" t="str">
        <f>Under15Girls!B66</f>
        <v>8</v>
      </c>
      <c r="F188" s="21" t="e">
        <f>LEFT(Under15Girls!C66,FIND(" ",Under15Girls!C66)-1)</f>
        <v>#VALUE!</v>
      </c>
      <c r="G188" s="21" t="e">
        <f>RIGHT(Under15Girls!C66,LEN(Under15Girls!C66)-FIND(" ",Under15Girls!C66))</f>
        <v>#VALUE!</v>
      </c>
      <c r="H188" s="21" t="e">
        <f>VLOOKUP(Under15Girls!D66,clubs!A:B,2,FALSE)</f>
        <v>#N/A</v>
      </c>
      <c r="I188" s="21" t="str">
        <f>B188&amp;A188</f>
        <v>U15W</v>
      </c>
      <c r="J188" s="117">
        <f>Under15Girls!E66</f>
        <v>0.0</v>
      </c>
      <c r="K188" s="127">
        <f>Under15Girls!X66</f>
        <v>0.0</v>
      </c>
    </row>
    <row r="189" spans="1:18">
      <c r="A189" s="21">
        <f>Under15Girls!T67</f>
        <v>0.0</v>
      </c>
      <c r="B189" s="21">
        <f>Under15Girls!U67</f>
        <v>0.0</v>
      </c>
      <c r="C189" s="21">
        <f>Under15Girls!V67</f>
        <v>0.0</v>
      </c>
      <c r="D189" s="21">
        <f>Under15Girls!W67</f>
        <v>0.0</v>
      </c>
      <c r="E189" s="98">
        <f>Under15Girls!B67</f>
        <v>0.0</v>
      </c>
      <c r="F189" s="21" t="str">
        <f>LEFT(Under15Girls!C67,FIND(" ",Under15Girls!C67)-1)</f>
        <v>U15</v>
      </c>
      <c r="G189" s="21" t="str">
        <f>RIGHT(Under15Girls!C67,LEN(Under15Girls!C67)-FIND(" ",Under15Girls!C67))</f>
        <v>Girls A 75mH</v>
      </c>
      <c r="H189" s="21" t="e">
        <f>VLOOKUP(Under15Girls!D67,clubs!A:B,2,FALSE)</f>
        <v>#N/A</v>
      </c>
      <c r="I189" s="21" t="str">
        <f>B189&amp;A189</f>
        <v>00</v>
      </c>
      <c r="J189" s="117">
        <f>Under15Girls!E67</f>
        <v>0.0</v>
      </c>
      <c r="K189" s="127">
        <f>Under15Girls!X67</f>
        <v>0.0</v>
      </c>
    </row>
    <row r="190" spans="1:18">
      <c r="A190" s="21" t="str">
        <f>Under15Girls!T68</f>
        <v>W</v>
      </c>
      <c r="B190" s="21" t="str">
        <f>Under15Girls!U68</f>
        <v>U15</v>
      </c>
      <c r="C190" s="21" t="str">
        <f>Under15Girls!V68</f>
        <v>75HU15W</v>
      </c>
      <c r="D190" s="21" t="str">
        <f>Under15Girls!W68</f>
        <v>A</v>
      </c>
      <c r="E190" s="98">
        <f>Under15Girls!B68</f>
        <v>1.0</v>
      </c>
      <c r="F190" s="21" t="str">
        <f>LEFT(Under15Girls!C68,FIND(" ",Under15Girls!C68)-1)</f>
        <v>Kara</v>
      </c>
      <c r="G190" s="21" t="str">
        <f>RIGHT(Under15Girls!C68,LEN(Under15Girls!C68)-FIND(" ",Under15Girls!C68))</f>
        <v>Onuiri</v>
      </c>
      <c r="H190" s="21" t="str">
        <f>VLOOKUP(Under15Girls!D68,clubs!A:B,2,FALSE)</f>
        <v>SBH</v>
      </c>
      <c r="I190" s="21" t="str">
        <f>B190&amp;A190</f>
        <v>U15W</v>
      </c>
      <c r="J190" s="117">
        <f>Under15Girls!E68</f>
        <v>12.37</v>
      </c>
      <c r="K190" s="127">
        <f>Under15Girls!X68</f>
        <v>0.0</v>
      </c>
    </row>
    <row r="191" spans="1:18">
      <c r="A191" s="21" t="str">
        <f>Under15Girls!T69</f>
        <v>W</v>
      </c>
      <c r="B191" s="21" t="str">
        <f>Under15Girls!U69</f>
        <v>U15</v>
      </c>
      <c r="C191" s="21" t="str">
        <f>Under15Girls!V69</f>
        <v>75HU15W</v>
      </c>
      <c r="D191" s="21" t="str">
        <f>Under15Girls!W69</f>
        <v>A</v>
      </c>
      <c r="E191" s="98">
        <f>Under15Girls!B69</f>
        <v>2.0</v>
      </c>
      <c r="F191" s="21" t="str">
        <f>LEFT(Under15Girls!C69,FIND(" ",Under15Girls!C69)-1)</f>
        <v>Shianne</v>
      </c>
      <c r="G191" s="21" t="str">
        <f>RIGHT(Under15Girls!C69,LEN(Under15Girls!C69)-FIND(" ",Under15Girls!C69))</f>
        <v>Dyer</v>
      </c>
      <c r="H191" s="21" t="str">
        <f>VLOOKUP(Under15Girls!D69,clubs!A:B,2,FALSE)</f>
        <v>Lon Hth</v>
      </c>
      <c r="I191" s="21" t="str">
        <f>B191&amp;A191</f>
        <v>U15W</v>
      </c>
      <c r="J191" s="117">
        <f>Under15Girls!E69</f>
        <v>13.33</v>
      </c>
      <c r="K191" s="127">
        <f>Under15Girls!X69</f>
        <v>0.0</v>
      </c>
    </row>
    <row r="192" spans="1:18">
      <c r="A192" s="21" t="str">
        <f>Under15Girls!T70</f>
        <v>W</v>
      </c>
      <c r="B192" s="21" t="str">
        <f>Under15Girls!U70</f>
        <v>U15</v>
      </c>
      <c r="C192" s="21" t="str">
        <f>Under15Girls!V70</f>
        <v>75HU15W</v>
      </c>
      <c r="D192" s="21" t="str">
        <f>Under15Girls!W70</f>
        <v>A</v>
      </c>
      <c r="E192" s="98">
        <f>Under15Girls!B70</f>
        <v>3.0</v>
      </c>
      <c r="F192" s="21" t="str">
        <f>LEFT(Under15Girls!C70,FIND(" ",Under15Girls!C70)-1)</f>
        <v>Katie</v>
      </c>
      <c r="G192" s="21" t="str">
        <f>RIGHT(Under15Girls!C70,LEN(Under15Girls!C70)-FIND(" ",Under15Girls!C70))</f>
        <v>Nyarko</v>
      </c>
      <c r="H192" s="21" t="str">
        <f>VLOOKUP(Under15Girls!D70,clubs!A:B,2,FALSE)</f>
        <v>High</v>
      </c>
      <c r="I192" s="21" t="str">
        <f>B192&amp;A192</f>
        <v>U15W</v>
      </c>
      <c r="J192" s="117">
        <f>Under15Girls!E70</f>
        <v>13.41</v>
      </c>
      <c r="K192" s="127">
        <f>Under15Girls!X70</f>
        <v>0.0</v>
      </c>
    </row>
    <row r="193" spans="1:18">
      <c r="A193" s="21" t="str">
        <f>Under15Girls!T71</f>
        <v>W</v>
      </c>
      <c r="B193" s="21" t="str">
        <f>Under15Girls!U71</f>
        <v>U15</v>
      </c>
      <c r="C193" s="21" t="str">
        <f>Under15Girls!V71</f>
        <v>75HU15W</v>
      </c>
      <c r="D193" s="21" t="str">
        <f>Under15Girls!W71</f>
        <v>A</v>
      </c>
      <c r="E193" s="98" t="str">
        <f>Under15Girls!B71</f>
        <v>4</v>
      </c>
      <c r="F193" s="21" t="str">
        <f>LEFT(Under15Girls!C71,FIND(" ",Under15Girls!C71)-1)</f>
        <v>Estelle</v>
      </c>
      <c r="G193" s="21" t="str">
        <f>RIGHT(Under15Girls!C71,LEN(Under15Girls!C71)-FIND(" ",Under15Girls!C71))</f>
        <v>Belgrave</v>
      </c>
      <c r="H193" s="21" t="str">
        <f>VLOOKUP(Under15Girls!D71,clubs!A:B,2,FALSE)</f>
        <v>ESM</v>
      </c>
      <c r="I193" s="21" t="str">
        <f>B193&amp;A193</f>
        <v>U15W</v>
      </c>
      <c r="J193" s="117">
        <f>Under15Girls!E71</f>
        <v>13.44</v>
      </c>
      <c r="K193" s="127">
        <f>Under15Girls!X71</f>
        <v>0.0</v>
      </c>
    </row>
    <row r="194" spans="1:18">
      <c r="A194" s="21" t="str">
        <f>Under15Girls!T72</f>
        <v>W</v>
      </c>
      <c r="B194" s="21" t="str">
        <f>Under15Girls!U72</f>
        <v>U15</v>
      </c>
      <c r="C194" s="21" t="str">
        <f>Under15Girls!V72</f>
        <v>75HU15W</v>
      </c>
      <c r="D194" s="21" t="str">
        <f>Under15Girls!W72</f>
        <v>A</v>
      </c>
      <c r="E194" s="98" t="str">
        <f>Under15Girls!B72</f>
        <v>5</v>
      </c>
      <c r="F194" s="21" t="str">
        <f>LEFT(Under15Girls!C72,FIND(" ",Under15Girls!C72)-1)</f>
        <v>Hannah</v>
      </c>
      <c r="G194" s="21" t="str">
        <f>RIGHT(Under15Girls!C72,LEN(Under15Girls!C72)-FIND(" ",Under15Girls!C72))</f>
        <v>May</v>
      </c>
      <c r="H194" s="21" t="str">
        <f>VLOOKUP(Under15Girls!D72,clubs!A:B,2,FALSE)</f>
        <v>Barn</v>
      </c>
      <c r="I194" s="21" t="str">
        <f>B194&amp;A194</f>
        <v>U15W</v>
      </c>
      <c r="J194" s="117">
        <f>Under15Girls!E72</f>
        <v>15.31</v>
      </c>
      <c r="K194" s="127">
        <f>Under15Girls!X72</f>
        <v>0.0</v>
      </c>
    </row>
    <row r="195" spans="1:18">
      <c r="A195" s="21" t="str">
        <f>Under15Girls!T73</f>
        <v>W</v>
      </c>
      <c r="B195" s="21" t="str">
        <f>Under15Girls!U73</f>
        <v>U15</v>
      </c>
      <c r="C195" s="21" t="str">
        <f>Under15Girls!V73</f>
        <v>75HU15W</v>
      </c>
      <c r="D195" s="21" t="str">
        <f>Under15Girls!W73</f>
        <v>A</v>
      </c>
      <c r="E195" s="98" t="str">
        <f>Under15Girls!B73</f>
        <v>6</v>
      </c>
      <c r="F195" s="21" t="e">
        <f>LEFT(Under15Girls!C73,FIND(" ",Under15Girls!C73)-1)</f>
        <v>#VALUE!</v>
      </c>
      <c r="G195" s="21" t="e">
        <f>RIGHT(Under15Girls!C73,LEN(Under15Girls!C73)-FIND(" ",Under15Girls!C73))</f>
        <v>#VALUE!</v>
      </c>
      <c r="H195" s="21" t="e">
        <f>VLOOKUP(Under15Girls!D73,clubs!A:B,2,FALSE)</f>
        <v>#N/A</v>
      </c>
      <c r="I195" s="21" t="str">
        <f>B195&amp;A195</f>
        <v>U15W</v>
      </c>
      <c r="J195" s="117">
        <f>Under15Girls!E73</f>
        <v>0.0</v>
      </c>
      <c r="K195" s="127">
        <f>Under15Girls!X73</f>
        <v>0.0</v>
      </c>
    </row>
    <row r="196" spans="1:18">
      <c r="A196" s="21" t="str">
        <f>Under15Girls!T74</f>
        <v>W</v>
      </c>
      <c r="B196" s="21" t="str">
        <f>Under15Girls!U74</f>
        <v>U15</v>
      </c>
      <c r="C196" s="21" t="str">
        <f>Under15Girls!V74</f>
        <v>75HU15W</v>
      </c>
      <c r="D196" s="21" t="str">
        <f>Under15Girls!W74</f>
        <v>A</v>
      </c>
      <c r="E196" s="98" t="str">
        <f>Under15Girls!B74</f>
        <v>7</v>
      </c>
      <c r="F196" s="21" t="e">
        <f>LEFT(Under15Girls!C74,FIND(" ",Under15Girls!C74)-1)</f>
        <v>#VALUE!</v>
      </c>
      <c r="G196" s="21" t="e">
        <f>RIGHT(Under15Girls!C74,LEN(Under15Girls!C74)-FIND(" ",Under15Girls!C74))</f>
        <v>#VALUE!</v>
      </c>
      <c r="H196" s="21" t="e">
        <f>VLOOKUP(Under15Girls!D74,clubs!A:B,2,FALSE)</f>
        <v>#N/A</v>
      </c>
      <c r="I196" s="21" t="str">
        <f>B196&amp;A196</f>
        <v>U15W</v>
      </c>
      <c r="J196" s="117">
        <f>Under15Girls!E74</f>
        <v>0.0</v>
      </c>
      <c r="K196" s="127">
        <f>Under15Girls!X74</f>
        <v>0.0</v>
      </c>
    </row>
    <row r="197" spans="1:18">
      <c r="A197" s="21" t="str">
        <f>Under15Girls!T75</f>
        <v>W</v>
      </c>
      <c r="B197" s="21" t="str">
        <f>Under15Girls!U75</f>
        <v>U15</v>
      </c>
      <c r="C197" s="21" t="str">
        <f>Under15Girls!V75</f>
        <v>75HU15W</v>
      </c>
      <c r="D197" s="21" t="str">
        <f>Under15Girls!W75</f>
        <v>A</v>
      </c>
      <c r="E197" s="98" t="str">
        <f>Under15Girls!B75</f>
        <v>8</v>
      </c>
      <c r="F197" s="21" t="e">
        <f>LEFT(Under15Girls!C75,FIND(" ",Under15Girls!C75)-1)</f>
        <v>#VALUE!</v>
      </c>
      <c r="G197" s="21" t="e">
        <f>RIGHT(Under15Girls!C75,LEN(Under15Girls!C75)-FIND(" ",Under15Girls!C75))</f>
        <v>#VALUE!</v>
      </c>
      <c r="H197" s="21" t="e">
        <f>VLOOKUP(Under15Girls!D75,clubs!A:B,2,FALSE)</f>
        <v>#N/A</v>
      </c>
      <c r="I197" s="21" t="str">
        <f>B197&amp;A197</f>
        <v>U15W</v>
      </c>
      <c r="J197" s="117">
        <f>Under15Girls!E75</f>
        <v>0.0</v>
      </c>
      <c r="K197" s="127">
        <f>Under15Girls!X75</f>
        <v>0.0</v>
      </c>
    </row>
    <row r="198" spans="1:18">
      <c r="A198" s="21">
        <f>Under15Girls!T76</f>
        <v>0.0</v>
      </c>
      <c r="B198" s="21">
        <f>Under15Girls!U76</f>
        <v>0.0</v>
      </c>
      <c r="C198" s="21">
        <f>Under15Girls!V76</f>
        <v>0.0</v>
      </c>
      <c r="D198" s="21">
        <f>Under15Girls!W76</f>
        <v>0.0</v>
      </c>
      <c r="E198" s="98">
        <f>Under15Girls!B76</f>
        <v>0.0</v>
      </c>
      <c r="F198" s="21" t="str">
        <f>LEFT(Under15Girls!C76,FIND(" ",Under15Girls!C76)-1)</f>
        <v>U15</v>
      </c>
      <c r="G198" s="21" t="str">
        <f>RIGHT(Under15Girls!C76,LEN(Under15Girls!C76)-FIND(" ",Under15Girls!C76))</f>
        <v>Girls B 75mH</v>
      </c>
      <c r="H198" s="21" t="e">
        <f>VLOOKUP(Under15Girls!D76,clubs!A:B,2,FALSE)</f>
        <v>#N/A</v>
      </c>
      <c r="I198" s="21" t="str">
        <f>B198&amp;A198</f>
        <v>00</v>
      </c>
      <c r="J198" s="117">
        <f>Under15Girls!E76</f>
        <v>-0.6</v>
      </c>
      <c r="K198" s="127">
        <f>Under15Girls!X76</f>
        <v>0.0</v>
      </c>
    </row>
    <row r="199" spans="1:18">
      <c r="A199" s="21" t="str">
        <f>Under15Girls!T77</f>
        <v>W</v>
      </c>
      <c r="B199" s="21" t="str">
        <f>Under15Girls!U77</f>
        <v>U15</v>
      </c>
      <c r="C199" s="21" t="str">
        <f>Under15Girls!V77</f>
        <v>75HU15W</v>
      </c>
      <c r="D199" s="21" t="str">
        <f>Under15Girls!W77</f>
        <v>B</v>
      </c>
      <c r="E199" s="98">
        <f>Under15Girls!B77</f>
        <v>1.0</v>
      </c>
      <c r="F199" s="21" t="str">
        <f>LEFT(Under15Girls!C77,FIND(" ",Under15Girls!C77)-1)</f>
        <v>Cristina</v>
      </c>
      <c r="G199" s="21" t="str">
        <f>RIGHT(Under15Girls!C77,LEN(Under15Girls!C77)-FIND(" ",Under15Girls!C77))</f>
        <v>Potter</v>
      </c>
      <c r="H199" s="21" t="str">
        <f>VLOOKUP(Under15Girls!D77,clubs!A:B,2,FALSE)</f>
        <v>SBH</v>
      </c>
      <c r="I199" s="21" t="str">
        <f>B199&amp;A199</f>
        <v>U15W</v>
      </c>
      <c r="J199" s="117">
        <f>Under15Girls!E77</f>
        <v>12.3</v>
      </c>
      <c r="K199" s="127">
        <f>Under15Girls!X77</f>
        <v>-0.6</v>
      </c>
    </row>
    <row r="200" spans="1:18">
      <c r="A200" s="21" t="str">
        <f>Under15Girls!T78</f>
        <v>W</v>
      </c>
      <c r="B200" s="21" t="str">
        <f>Under15Girls!U78</f>
        <v>U15</v>
      </c>
      <c r="C200" s="21" t="str">
        <f>Under15Girls!V78</f>
        <v>75HU15W</v>
      </c>
      <c r="D200" s="21" t="str">
        <f>Under15Girls!W78</f>
        <v>B</v>
      </c>
      <c r="E200" s="98">
        <f>Under15Girls!B78</f>
        <v>2.0</v>
      </c>
      <c r="F200" s="21" t="str">
        <f>LEFT(Under15Girls!C78,FIND(" ",Under15Girls!C78)-1)</f>
        <v>Sharon</v>
      </c>
      <c r="G200" s="21" t="str">
        <f>RIGHT(Under15Girls!C78,LEN(Under15Girls!C78)-FIND(" ",Under15Girls!C78))</f>
        <v>Parish</v>
      </c>
      <c r="H200" s="21" t="str">
        <f>VLOOKUP(Under15Girls!D78,clubs!A:B,2,FALSE)</f>
        <v>Lon Hth</v>
      </c>
      <c r="I200" s="21" t="str">
        <f>B200&amp;A200</f>
        <v>U15W</v>
      </c>
      <c r="J200" s="117">
        <f>Under15Girls!E78</f>
        <v>22.07</v>
      </c>
      <c r="K200" s="127">
        <f>Under15Girls!X78</f>
        <v>-0.6</v>
      </c>
    </row>
    <row r="201" spans="1:18">
      <c r="A201" s="21" t="str">
        <f>Under15Girls!T79</f>
        <v>W</v>
      </c>
      <c r="B201" s="21" t="str">
        <f>Under15Girls!U79</f>
        <v>U15</v>
      </c>
      <c r="C201" s="21" t="str">
        <f>Under15Girls!V79</f>
        <v>75HU15W</v>
      </c>
      <c r="D201" s="21" t="str">
        <f>Under15Girls!W79</f>
        <v>B</v>
      </c>
      <c r="E201" s="98">
        <f>Under15Girls!B79</f>
        <v>3.0</v>
      </c>
      <c r="F201" s="21" t="e">
        <f>LEFT(Under15Girls!C79,FIND(" ",Under15Girls!C79)-1)</f>
        <v>#VALUE!</v>
      </c>
      <c r="G201" s="21" t="e">
        <f>RIGHT(Under15Girls!C79,LEN(Under15Girls!C79)-FIND(" ",Under15Girls!C79))</f>
        <v>#VALUE!</v>
      </c>
      <c r="H201" s="21" t="e">
        <f>VLOOKUP(Under15Girls!D79,clubs!A:B,2,FALSE)</f>
        <v>#N/A</v>
      </c>
      <c r="I201" s="21" t="str">
        <f>B201&amp;A201</f>
        <v>U15W</v>
      </c>
      <c r="J201" s="117">
        <f>Under15Girls!E79</f>
        <v>0.0</v>
      </c>
      <c r="K201" s="127">
        <f>Under15Girls!X79</f>
        <v>-0.6</v>
      </c>
    </row>
    <row r="202" spans="1:18">
      <c r="A202" s="21" t="str">
        <f>Under15Girls!T80</f>
        <v>W</v>
      </c>
      <c r="B202" s="21" t="str">
        <f>Under15Girls!U80</f>
        <v>U15</v>
      </c>
      <c r="C202" s="21" t="str">
        <f>Under15Girls!V80</f>
        <v>75HU15W</v>
      </c>
      <c r="D202" s="21" t="str">
        <f>Under15Girls!W80</f>
        <v>B</v>
      </c>
      <c r="E202" s="98" t="str">
        <f>Under15Girls!B80</f>
        <v>4</v>
      </c>
      <c r="F202" s="21" t="e">
        <f>LEFT(Under15Girls!C80,FIND(" ",Under15Girls!C80)-1)</f>
        <v>#VALUE!</v>
      </c>
      <c r="G202" s="21" t="e">
        <f>RIGHT(Under15Girls!C80,LEN(Under15Girls!C80)-FIND(" ",Under15Girls!C80))</f>
        <v>#VALUE!</v>
      </c>
      <c r="H202" s="21" t="e">
        <f>VLOOKUP(Under15Girls!D80,clubs!A:B,2,FALSE)</f>
        <v>#N/A</v>
      </c>
      <c r="I202" s="21" t="str">
        <f>B202&amp;A202</f>
        <v>U15W</v>
      </c>
      <c r="J202" s="117">
        <f>Under15Girls!E80</f>
        <v>0.0</v>
      </c>
      <c r="K202" s="127">
        <f>Under15Girls!X80</f>
        <v>-0.6</v>
      </c>
    </row>
    <row r="203" spans="1:18">
      <c r="A203" s="21" t="str">
        <f>Under15Girls!T81</f>
        <v>W</v>
      </c>
      <c r="B203" s="21" t="str">
        <f>Under15Girls!U81</f>
        <v>U15</v>
      </c>
      <c r="C203" s="21" t="str">
        <f>Under15Girls!V81</f>
        <v>75HU15W</v>
      </c>
      <c r="D203" s="21" t="str">
        <f>Under15Girls!W81</f>
        <v>B</v>
      </c>
      <c r="E203" s="98" t="str">
        <f>Under15Girls!B81</f>
        <v>5</v>
      </c>
      <c r="F203" s="21" t="e">
        <f>LEFT(Under15Girls!C81,FIND(" ",Under15Girls!C81)-1)</f>
        <v>#VALUE!</v>
      </c>
      <c r="G203" s="21" t="e">
        <f>RIGHT(Under15Girls!C81,LEN(Under15Girls!C81)-FIND(" ",Under15Girls!C81))</f>
        <v>#VALUE!</v>
      </c>
      <c r="H203" s="21" t="e">
        <f>VLOOKUP(Under15Girls!D81,clubs!A:B,2,FALSE)</f>
        <v>#N/A</v>
      </c>
      <c r="I203" s="21" t="str">
        <f>B203&amp;A203</f>
        <v>U15W</v>
      </c>
      <c r="J203" s="117">
        <f>Under15Girls!E81</f>
        <v>0.0</v>
      </c>
      <c r="K203" s="127">
        <f>Under15Girls!X81</f>
        <v>-0.6</v>
      </c>
    </row>
    <row r="204" spans="1:18">
      <c r="A204" s="21" t="str">
        <f>Under15Girls!T82</f>
        <v>W</v>
      </c>
      <c r="B204" s="21" t="str">
        <f>Under15Girls!U82</f>
        <v>U15</v>
      </c>
      <c r="C204" s="21" t="str">
        <f>Under15Girls!V82</f>
        <v>75HU15W</v>
      </c>
      <c r="D204" s="21" t="str">
        <f>Under15Girls!W82</f>
        <v>B</v>
      </c>
      <c r="E204" s="98" t="str">
        <f>Under15Girls!B82</f>
        <v>6</v>
      </c>
      <c r="F204" s="21" t="e">
        <f>LEFT(Under15Girls!C82,FIND(" ",Under15Girls!C82)-1)</f>
        <v>#VALUE!</v>
      </c>
      <c r="G204" s="21" t="e">
        <f>RIGHT(Under15Girls!C82,LEN(Under15Girls!C82)-FIND(" ",Under15Girls!C82))</f>
        <v>#VALUE!</v>
      </c>
      <c r="H204" s="21" t="e">
        <f>VLOOKUP(Under15Girls!D82,clubs!A:B,2,FALSE)</f>
        <v>#N/A</v>
      </c>
      <c r="I204" s="21" t="str">
        <f>B204&amp;A204</f>
        <v>U15W</v>
      </c>
      <c r="J204" s="117">
        <f>Under15Girls!E82</f>
        <v>0.0</v>
      </c>
      <c r="K204" s="127">
        <f>Under15Girls!X82</f>
        <v>-0.6</v>
      </c>
    </row>
    <row r="205" spans="1:18">
      <c r="A205" s="21" t="str">
        <f>Under15Girls!T83</f>
        <v>W</v>
      </c>
      <c r="B205" s="21" t="str">
        <f>Under15Girls!U83</f>
        <v>U15</v>
      </c>
      <c r="C205" s="21" t="str">
        <f>Under15Girls!V83</f>
        <v>75HU15W</v>
      </c>
      <c r="D205" s="21" t="str">
        <f>Under15Girls!W83</f>
        <v>B</v>
      </c>
      <c r="E205" s="98" t="str">
        <f>Under15Girls!B83</f>
        <v>7</v>
      </c>
      <c r="F205" s="21" t="e">
        <f>LEFT(Under15Girls!C83,FIND(" ",Under15Girls!C83)-1)</f>
        <v>#VALUE!</v>
      </c>
      <c r="G205" s="21" t="e">
        <f>RIGHT(Under15Girls!C83,LEN(Under15Girls!C83)-FIND(" ",Under15Girls!C83))</f>
        <v>#VALUE!</v>
      </c>
      <c r="H205" s="21" t="e">
        <f>VLOOKUP(Under15Girls!D83,clubs!A:B,2,FALSE)</f>
        <v>#N/A</v>
      </c>
      <c r="I205" s="21" t="str">
        <f>B205&amp;A205</f>
        <v>U15W</v>
      </c>
      <c r="J205" s="117">
        <f>Under15Girls!E83</f>
        <v>0.0</v>
      </c>
      <c r="K205" s="127">
        <f>Under15Girls!X83</f>
        <v>-0.6</v>
      </c>
    </row>
    <row r="206" spans="1:18">
      <c r="A206" s="21" t="str">
        <f>Under15Girls!T84</f>
        <v>W</v>
      </c>
      <c r="B206" s="21" t="str">
        <f>Under15Girls!U84</f>
        <v>U15</v>
      </c>
      <c r="C206" s="21" t="str">
        <f>Under15Girls!V84</f>
        <v>75HU15W</v>
      </c>
      <c r="D206" s="21" t="str">
        <f>Under15Girls!W84</f>
        <v>B</v>
      </c>
      <c r="E206" s="98" t="str">
        <f>Under15Girls!B84</f>
        <v>8</v>
      </c>
      <c r="F206" s="21" t="e">
        <f>LEFT(Under15Girls!C84,FIND(" ",Under15Girls!C84)-1)</f>
        <v>#VALUE!</v>
      </c>
      <c r="G206" s="21" t="e">
        <f>RIGHT(Under15Girls!C84,LEN(Under15Girls!C84)-FIND(" ",Under15Girls!C84))</f>
        <v>#VALUE!</v>
      </c>
      <c r="H206" s="21" t="e">
        <f>VLOOKUP(Under15Girls!D84,clubs!A:B,2,FALSE)</f>
        <v>#N/A</v>
      </c>
      <c r="I206" s="21" t="str">
        <f>B206&amp;A206</f>
        <v>U15W</v>
      </c>
      <c r="J206" s="117">
        <f>Under15Girls!E84</f>
        <v>0.0</v>
      </c>
      <c r="K206" s="127">
        <f>Under15Girls!X84</f>
        <v>-0.6</v>
      </c>
    </row>
    <row r="207" spans="1:18">
      <c r="A207" s="21">
        <f>Under15Girls!T85</f>
        <v>0.0</v>
      </c>
      <c r="B207" s="21">
        <f>Under15Girls!U85</f>
        <v>0.0</v>
      </c>
      <c r="C207" s="21">
        <f>Under15Girls!V85</f>
        <v>0.0</v>
      </c>
      <c r="D207" s="21">
        <f>Under15Girls!W85</f>
        <v>0.0</v>
      </c>
      <c r="E207" s="98">
        <f>Under15Girls!B85</f>
        <v>0.0</v>
      </c>
      <c r="F207" s="21" t="str">
        <f>LEFT(Under15Girls!C85,FIND(" ",Under15Girls!C85)-1)</f>
        <v>U15</v>
      </c>
      <c r="G207" s="21" t="str">
        <f>RIGHT(Under15Girls!C85,LEN(Under15Girls!C85)-FIND(" ",Under15Girls!C85))</f>
        <v>Girls A High Jump</v>
      </c>
      <c r="H207" s="21" t="e">
        <f>VLOOKUP(Under15Girls!D85,clubs!A:B,2,FALSE)</f>
        <v>#N/A</v>
      </c>
      <c r="I207" s="21" t="str">
        <f>B207&amp;A207</f>
        <v>00</v>
      </c>
      <c r="J207" s="117" t="str">
        <f>Under15Girls!E85</f>
        <v>.</v>
      </c>
      <c r="K207" s="127">
        <f>Under15Girls!X85</f>
        <v>0.0</v>
      </c>
    </row>
    <row r="208" spans="1:18">
      <c r="A208" s="21" t="str">
        <f>Under15Girls!T86</f>
        <v>W</v>
      </c>
      <c r="B208" s="21" t="str">
        <f>Under15Girls!U86</f>
        <v>U15</v>
      </c>
      <c r="C208" s="21" t="str">
        <f>Under15Girls!V86</f>
        <v>HJ</v>
      </c>
      <c r="D208" s="21" t="str">
        <f>Under15Girls!W86</f>
        <v>A</v>
      </c>
      <c r="E208" s="98">
        <f>Under15Girls!B86</f>
        <v>1.0</v>
      </c>
      <c r="F208" s="21" t="str">
        <f>LEFT(Under15Girls!C86,FIND(" ",Under15Girls!C86)-1)</f>
        <v>Kara</v>
      </c>
      <c r="G208" s="21" t="str">
        <f>RIGHT(Under15Girls!C86,LEN(Under15Girls!C86)-FIND(" ",Under15Girls!C86))</f>
        <v>Onuiri</v>
      </c>
      <c r="H208" s="21" t="str">
        <f>VLOOKUP(Under15Girls!D86,clubs!A:B,2,FALSE)</f>
        <v>SBH</v>
      </c>
      <c r="I208" s="21" t="str">
        <f>B208&amp;A208</f>
        <v>U15W</v>
      </c>
      <c r="J208" s="117">
        <f>Under15Girls!E86</f>
        <v>1.57</v>
      </c>
      <c r="K208" s="127">
        <f>Under15Girls!X86</f>
        <v>0.0</v>
      </c>
    </row>
    <row r="209" spans="1:18">
      <c r="A209" s="21" t="str">
        <f>Under15Girls!T87</f>
        <v>W</v>
      </c>
      <c r="B209" s="21" t="str">
        <f>Under15Girls!U87</f>
        <v>U15</v>
      </c>
      <c r="C209" s="21" t="str">
        <f>Under15Girls!V87</f>
        <v>HJ</v>
      </c>
      <c r="D209" s="21" t="str">
        <f>Under15Girls!W87</f>
        <v>A</v>
      </c>
      <c r="E209" s="98">
        <f>Under15Girls!B87</f>
        <v>2.0</v>
      </c>
      <c r="F209" s="21" t="e">
        <f>LEFT(Under15Girls!C87,FIND(" ",Under15Girls!C87)-1)</f>
        <v>#VALUE!</v>
      </c>
      <c r="G209" s="21" t="e">
        <f>RIGHT(Under15Girls!C87,LEN(Under15Girls!C87)-FIND(" ",Under15Girls!C87))</f>
        <v>#VALUE!</v>
      </c>
      <c r="H209" s="21" t="e">
        <f>VLOOKUP(Under15Girls!D87,clubs!A:B,2,FALSE)</f>
        <v>#N/A</v>
      </c>
      <c r="I209" s="21" t="str">
        <f>B209&amp;A209</f>
        <v>U15W</v>
      </c>
      <c r="J209" s="117">
        <f>Under15Girls!E87</f>
        <v>0.0</v>
      </c>
      <c r="K209" s="127">
        <f>Under15Girls!X87</f>
        <v>0.0</v>
      </c>
    </row>
    <row r="210" spans="1:18">
      <c r="A210" s="21" t="str">
        <f>Under15Girls!T88</f>
        <v>W</v>
      </c>
      <c r="B210" s="21" t="str">
        <f>Under15Girls!U88</f>
        <v>U15</v>
      </c>
      <c r="C210" s="21" t="str">
        <f>Under15Girls!V88</f>
        <v>HJ</v>
      </c>
      <c r="D210" s="21" t="str">
        <f>Under15Girls!W88</f>
        <v>A</v>
      </c>
      <c r="E210" s="98">
        <f>Under15Girls!B88</f>
        <v>3.0</v>
      </c>
      <c r="F210" s="21" t="e">
        <f>LEFT(Under15Girls!C88,FIND(" ",Under15Girls!C88)-1)</f>
        <v>#VALUE!</v>
      </c>
      <c r="G210" s="21" t="e">
        <f>RIGHT(Under15Girls!C88,LEN(Under15Girls!C88)-FIND(" ",Under15Girls!C88))</f>
        <v>#VALUE!</v>
      </c>
      <c r="H210" s="21" t="e">
        <f>VLOOKUP(Under15Girls!D88,clubs!A:B,2,FALSE)</f>
        <v>#N/A</v>
      </c>
      <c r="I210" s="21" t="str">
        <f>B210&amp;A210</f>
        <v>U15W</v>
      </c>
      <c r="J210" s="117">
        <f>Under15Girls!E88</f>
        <v>0.0</v>
      </c>
      <c r="K210" s="127">
        <f>Under15Girls!X88</f>
        <v>0.0</v>
      </c>
    </row>
    <row r="211" spans="1:18">
      <c r="A211" s="21" t="str">
        <f>Under15Girls!T89</f>
        <v>W</v>
      </c>
      <c r="B211" s="21" t="str">
        <f>Under15Girls!U89</f>
        <v>U15</v>
      </c>
      <c r="C211" s="21" t="str">
        <f>Under15Girls!V89</f>
        <v>HJ</v>
      </c>
      <c r="D211" s="21" t="str">
        <f>Under15Girls!W89</f>
        <v>A</v>
      </c>
      <c r="E211" s="98" t="str">
        <f>Under15Girls!B89</f>
        <v>4</v>
      </c>
      <c r="F211" s="21" t="e">
        <f>LEFT(Under15Girls!C89,FIND(" ",Under15Girls!C89)-1)</f>
        <v>#VALUE!</v>
      </c>
      <c r="G211" s="21" t="e">
        <f>RIGHT(Under15Girls!C89,LEN(Under15Girls!C89)-FIND(" ",Under15Girls!C89))</f>
        <v>#VALUE!</v>
      </c>
      <c r="H211" s="21" t="e">
        <f>VLOOKUP(Under15Girls!D89,clubs!A:B,2,FALSE)</f>
        <v>#N/A</v>
      </c>
      <c r="I211" s="21" t="str">
        <f>B211&amp;A211</f>
        <v>U15W</v>
      </c>
      <c r="J211" s="117">
        <f>Under15Girls!E89</f>
        <v>0.0</v>
      </c>
      <c r="K211" s="127">
        <f>Under15Girls!X89</f>
        <v>0.0</v>
      </c>
    </row>
    <row r="212" spans="1:18">
      <c r="A212" s="21" t="str">
        <f>Under15Girls!T90</f>
        <v>W</v>
      </c>
      <c r="B212" s="21" t="str">
        <f>Under15Girls!U90</f>
        <v>U15</v>
      </c>
      <c r="C212" s="21" t="str">
        <f>Under15Girls!V90</f>
        <v>HJ</v>
      </c>
      <c r="D212" s="21" t="str">
        <f>Under15Girls!W90</f>
        <v>A</v>
      </c>
      <c r="E212" s="98" t="str">
        <f>Under15Girls!B90</f>
        <v>5</v>
      </c>
      <c r="F212" s="21" t="e">
        <f>LEFT(Under15Girls!C90,FIND(" ",Under15Girls!C90)-1)</f>
        <v>#VALUE!</v>
      </c>
      <c r="G212" s="21" t="e">
        <f>RIGHT(Under15Girls!C90,LEN(Under15Girls!C90)-FIND(" ",Under15Girls!C90))</f>
        <v>#VALUE!</v>
      </c>
      <c r="H212" s="21" t="e">
        <f>VLOOKUP(Under15Girls!D90,clubs!A:B,2,FALSE)</f>
        <v>#N/A</v>
      </c>
      <c r="I212" s="21" t="str">
        <f>B212&amp;A212</f>
        <v>U15W</v>
      </c>
      <c r="J212" s="117">
        <f>Under15Girls!E90</f>
        <v>0.0</v>
      </c>
      <c r="K212" s="127">
        <f>Under15Girls!X90</f>
        <v>0.0</v>
      </c>
    </row>
    <row r="213" spans="1:18">
      <c r="A213" s="21" t="str">
        <f>Under15Girls!T91</f>
        <v>W</v>
      </c>
      <c r="B213" s="21" t="str">
        <f>Under15Girls!U91</f>
        <v>U15</v>
      </c>
      <c r="C213" s="21" t="str">
        <f>Under15Girls!V91</f>
        <v>HJ</v>
      </c>
      <c r="D213" s="21" t="str">
        <f>Under15Girls!W91</f>
        <v>A</v>
      </c>
      <c r="E213" s="98" t="str">
        <f>Under15Girls!B91</f>
        <v>6</v>
      </c>
      <c r="F213" s="21" t="e">
        <f>LEFT(Under15Girls!C91,FIND(" ",Under15Girls!C91)-1)</f>
        <v>#VALUE!</v>
      </c>
      <c r="G213" s="21" t="e">
        <f>RIGHT(Under15Girls!C91,LEN(Under15Girls!C91)-FIND(" ",Under15Girls!C91))</f>
        <v>#VALUE!</v>
      </c>
      <c r="H213" s="21" t="e">
        <f>VLOOKUP(Under15Girls!D91,clubs!A:B,2,FALSE)</f>
        <v>#N/A</v>
      </c>
      <c r="I213" s="21" t="str">
        <f>B213&amp;A213</f>
        <v>U15W</v>
      </c>
      <c r="J213" s="117">
        <f>Under15Girls!E91</f>
        <v>0.0</v>
      </c>
      <c r="K213" s="127">
        <f>Under15Girls!X91</f>
        <v>0.0</v>
      </c>
    </row>
    <row r="214" spans="1:18">
      <c r="A214" s="21" t="str">
        <f>Under15Girls!T92</f>
        <v>W</v>
      </c>
      <c r="B214" s="21" t="str">
        <f>Under15Girls!U92</f>
        <v>U15</v>
      </c>
      <c r="C214" s="21" t="str">
        <f>Under15Girls!V92</f>
        <v>HJ</v>
      </c>
      <c r="D214" s="21" t="str">
        <f>Under15Girls!W92</f>
        <v>A</v>
      </c>
      <c r="E214" s="98" t="str">
        <f>Under15Girls!B92</f>
        <v>7</v>
      </c>
      <c r="F214" s="21" t="e">
        <f>LEFT(Under15Girls!C92,FIND(" ",Under15Girls!C92)-1)</f>
        <v>#VALUE!</v>
      </c>
      <c r="G214" s="21" t="e">
        <f>RIGHT(Under15Girls!C92,LEN(Under15Girls!C92)-FIND(" ",Under15Girls!C92))</f>
        <v>#VALUE!</v>
      </c>
      <c r="H214" s="21" t="e">
        <f>VLOOKUP(Under15Girls!D92,clubs!A:B,2,FALSE)</f>
        <v>#N/A</v>
      </c>
      <c r="I214" s="21" t="str">
        <f>B214&amp;A214</f>
        <v>U15W</v>
      </c>
      <c r="J214" s="117">
        <f>Under15Girls!E92</f>
        <v>0.0</v>
      </c>
      <c r="K214" s="127">
        <f>Under15Girls!X92</f>
        <v>0.0</v>
      </c>
    </row>
    <row r="215" spans="1:18">
      <c r="A215" s="21" t="str">
        <f>Under15Girls!T93</f>
        <v>W</v>
      </c>
      <c r="B215" s="21" t="str">
        <f>Under15Girls!U93</f>
        <v>U15</v>
      </c>
      <c r="C215" s="21" t="str">
        <f>Under15Girls!V93</f>
        <v>HJ</v>
      </c>
      <c r="D215" s="21" t="str">
        <f>Under15Girls!W93</f>
        <v>A</v>
      </c>
      <c r="E215" s="98" t="str">
        <f>Under15Girls!B93</f>
        <v>8</v>
      </c>
      <c r="F215" s="21" t="e">
        <f>LEFT(Under15Girls!C93,FIND(" ",Under15Girls!C93)-1)</f>
        <v>#VALUE!</v>
      </c>
      <c r="G215" s="21" t="e">
        <f>RIGHT(Under15Girls!C93,LEN(Under15Girls!C93)-FIND(" ",Under15Girls!C93))</f>
        <v>#VALUE!</v>
      </c>
      <c r="H215" s="21" t="e">
        <f>VLOOKUP(Under15Girls!D93,clubs!A:B,2,FALSE)</f>
        <v>#N/A</v>
      </c>
      <c r="I215" s="21" t="str">
        <f>B215&amp;A215</f>
        <v>U15W</v>
      </c>
      <c r="J215" s="117">
        <f>Under15Girls!E93</f>
        <v>0.0</v>
      </c>
      <c r="K215" s="127">
        <f>Under15Girls!X93</f>
        <v>0.0</v>
      </c>
    </row>
    <row r="216" spans="1:18">
      <c r="A216" s="21">
        <f>Under15Girls!T94</f>
        <v>0.0</v>
      </c>
      <c r="B216" s="21">
        <f>Under15Girls!U94</f>
        <v>0.0</v>
      </c>
      <c r="C216" s="21">
        <f>Under15Girls!V94</f>
        <v>0.0</v>
      </c>
      <c r="D216" s="21">
        <f>Under15Girls!W94</f>
        <v>0.0</v>
      </c>
      <c r="E216" s="98">
        <f>Under15Girls!B94</f>
        <v>0.0</v>
      </c>
      <c r="F216" s="21" t="str">
        <f>LEFT(Under15Girls!C94,FIND(" ",Under15Girls!C94)-1)</f>
        <v>U15</v>
      </c>
      <c r="G216" s="21" t="str">
        <f>RIGHT(Under15Girls!C94,LEN(Under15Girls!C94)-FIND(" ",Under15Girls!C94))</f>
        <v>Girls B High Jump</v>
      </c>
      <c r="H216" s="21" t="e">
        <f>VLOOKUP(Under15Girls!D94,clubs!A:B,2,FALSE)</f>
        <v>#N/A</v>
      </c>
      <c r="I216" s="21" t="str">
        <f>B216&amp;A216</f>
        <v>00</v>
      </c>
      <c r="J216" s="117" t="str">
        <f>Under15Girls!E94</f>
        <v>.</v>
      </c>
      <c r="K216" s="127">
        <f>Under15Girls!X94</f>
        <v>0.0</v>
      </c>
    </row>
    <row r="217" spans="1:18">
      <c r="A217" s="21" t="str">
        <f>Under15Girls!T95</f>
        <v>W</v>
      </c>
      <c r="B217" s="21" t="str">
        <f>Under15Girls!U95</f>
        <v>U15</v>
      </c>
      <c r="C217" s="21" t="str">
        <f>Under15Girls!V95</f>
        <v>HJ</v>
      </c>
      <c r="D217" s="21" t="str">
        <f>Under15Girls!W95</f>
        <v>B</v>
      </c>
      <c r="E217" s="98">
        <f>Under15Girls!B95</f>
        <v>1.0</v>
      </c>
      <c r="F217" s="21" t="e">
        <f>LEFT(Under15Girls!C95,FIND(" ",Under15Girls!C95)-1)</f>
        <v>#VALUE!</v>
      </c>
      <c r="G217" s="21" t="e">
        <f>RIGHT(Under15Girls!C95,LEN(Under15Girls!C95)-FIND(" ",Under15Girls!C95))</f>
        <v>#VALUE!</v>
      </c>
      <c r="H217" s="21" t="e">
        <f>VLOOKUP(Under15Girls!D95,clubs!A:B,2,FALSE)</f>
        <v>#N/A</v>
      </c>
      <c r="I217" s="21" t="str">
        <f>B217&amp;A217</f>
        <v>U15W</v>
      </c>
      <c r="J217" s="117">
        <f>Under15Girls!E95</f>
        <v>0.0</v>
      </c>
      <c r="K217" s="127">
        <f>Under15Girls!X95</f>
        <v>0.0</v>
      </c>
    </row>
    <row r="218" spans="1:18">
      <c r="A218" s="21" t="str">
        <f>Under15Girls!T96</f>
        <v>W</v>
      </c>
      <c r="B218" s="21" t="str">
        <f>Under15Girls!U96</f>
        <v>U15</v>
      </c>
      <c r="C218" s="21" t="str">
        <f>Under15Girls!V96</f>
        <v>HJ</v>
      </c>
      <c r="D218" s="21" t="str">
        <f>Under15Girls!W96</f>
        <v>B</v>
      </c>
      <c r="E218" s="98">
        <f>Under15Girls!B96</f>
        <v>2.0</v>
      </c>
      <c r="F218" s="21" t="e">
        <f>LEFT(Under15Girls!C96,FIND(" ",Under15Girls!C96)-1)</f>
        <v>#VALUE!</v>
      </c>
      <c r="G218" s="21" t="e">
        <f>RIGHT(Under15Girls!C96,LEN(Under15Girls!C96)-FIND(" ",Under15Girls!C96))</f>
        <v>#VALUE!</v>
      </c>
      <c r="H218" s="21" t="e">
        <f>VLOOKUP(Under15Girls!D96,clubs!A:B,2,FALSE)</f>
        <v>#N/A</v>
      </c>
      <c r="I218" s="21" t="str">
        <f>B218&amp;A218</f>
        <v>U15W</v>
      </c>
      <c r="J218" s="117">
        <f>Under15Girls!E96</f>
        <v>0.0</v>
      </c>
      <c r="K218" s="127">
        <f>Under15Girls!X96</f>
        <v>0.0</v>
      </c>
    </row>
    <row r="219" spans="1:18">
      <c r="A219" s="21" t="str">
        <f>Under15Girls!T97</f>
        <v>W</v>
      </c>
      <c r="B219" s="21" t="str">
        <f>Under15Girls!U97</f>
        <v>U15</v>
      </c>
      <c r="C219" s="21" t="str">
        <f>Under15Girls!V97</f>
        <v>HJ</v>
      </c>
      <c r="D219" s="21" t="str">
        <f>Under15Girls!W97</f>
        <v>B</v>
      </c>
      <c r="E219" s="98">
        <f>Under15Girls!B97</f>
        <v>3.0</v>
      </c>
      <c r="F219" s="21" t="e">
        <f>LEFT(Under15Girls!C97,FIND(" ",Under15Girls!C97)-1)</f>
        <v>#VALUE!</v>
      </c>
      <c r="G219" s="21" t="e">
        <f>RIGHT(Under15Girls!C97,LEN(Under15Girls!C97)-FIND(" ",Under15Girls!C97))</f>
        <v>#VALUE!</v>
      </c>
      <c r="H219" s="21" t="e">
        <f>VLOOKUP(Under15Girls!D97,clubs!A:B,2,FALSE)</f>
        <v>#N/A</v>
      </c>
      <c r="I219" s="21" t="str">
        <f>B219&amp;A219</f>
        <v>U15W</v>
      </c>
      <c r="J219" s="117">
        <f>Under15Girls!E97</f>
        <v>0.0</v>
      </c>
      <c r="K219" s="127">
        <f>Under15Girls!X97</f>
        <v>0.0</v>
      </c>
    </row>
    <row r="220" spans="1:18">
      <c r="A220" s="21" t="str">
        <f>Under15Girls!T98</f>
        <v>W</v>
      </c>
      <c r="B220" s="21" t="str">
        <f>Under15Girls!U98</f>
        <v>U15</v>
      </c>
      <c r="C220" s="21" t="str">
        <f>Under15Girls!V98</f>
        <v>HJ</v>
      </c>
      <c r="D220" s="21" t="str">
        <f>Under15Girls!W98</f>
        <v>B</v>
      </c>
      <c r="E220" s="98" t="str">
        <f>Under15Girls!B98</f>
        <v>4</v>
      </c>
      <c r="F220" s="21" t="e">
        <f>LEFT(Under15Girls!C98,FIND(" ",Under15Girls!C98)-1)</f>
        <v>#VALUE!</v>
      </c>
      <c r="G220" s="21" t="e">
        <f>RIGHT(Under15Girls!C98,LEN(Under15Girls!C98)-FIND(" ",Under15Girls!C98))</f>
        <v>#VALUE!</v>
      </c>
      <c r="H220" s="21" t="e">
        <f>VLOOKUP(Under15Girls!D98,clubs!A:B,2,FALSE)</f>
        <v>#N/A</v>
      </c>
      <c r="I220" s="21" t="str">
        <f>B220&amp;A220</f>
        <v>U15W</v>
      </c>
      <c r="J220" s="117">
        <f>Under15Girls!E98</f>
        <v>0.0</v>
      </c>
      <c r="K220" s="127">
        <f>Under15Girls!X98</f>
        <v>0.0</v>
      </c>
    </row>
    <row r="221" spans="1:18">
      <c r="A221" s="21" t="str">
        <f>Under15Girls!T99</f>
        <v>W</v>
      </c>
      <c r="B221" s="21" t="str">
        <f>Under15Girls!U99</f>
        <v>U15</v>
      </c>
      <c r="C221" s="21" t="str">
        <f>Under15Girls!V99</f>
        <v>HJ</v>
      </c>
      <c r="D221" s="21" t="str">
        <f>Under15Girls!W99</f>
        <v>B</v>
      </c>
      <c r="E221" s="98" t="str">
        <f>Under15Girls!B99</f>
        <v>5</v>
      </c>
      <c r="F221" s="21" t="e">
        <f>LEFT(Under15Girls!C99,FIND(" ",Under15Girls!C99)-1)</f>
        <v>#VALUE!</v>
      </c>
      <c r="G221" s="21" t="e">
        <f>RIGHT(Under15Girls!C99,LEN(Under15Girls!C99)-FIND(" ",Under15Girls!C99))</f>
        <v>#VALUE!</v>
      </c>
      <c r="H221" s="21" t="e">
        <f>VLOOKUP(Under15Girls!D99,clubs!A:B,2,FALSE)</f>
        <v>#N/A</v>
      </c>
      <c r="I221" s="21" t="str">
        <f>B221&amp;A221</f>
        <v>U15W</v>
      </c>
      <c r="J221" s="117">
        <f>Under15Girls!E99</f>
        <v>0.0</v>
      </c>
      <c r="K221" s="127">
        <f>Under15Girls!X99</f>
        <v>0.0</v>
      </c>
    </row>
    <row r="222" spans="1:18">
      <c r="A222" s="21" t="str">
        <f>Under15Girls!T100</f>
        <v>W</v>
      </c>
      <c r="B222" s="21" t="str">
        <f>Under15Girls!U100</f>
        <v>U15</v>
      </c>
      <c r="C222" s="21" t="str">
        <f>Under15Girls!V100</f>
        <v>HJ</v>
      </c>
      <c r="D222" s="21" t="str">
        <f>Under15Girls!W100</f>
        <v>B</v>
      </c>
      <c r="E222" s="98" t="str">
        <f>Under15Girls!B100</f>
        <v>6</v>
      </c>
      <c r="F222" s="21" t="e">
        <f>LEFT(Under15Girls!C100,FIND(" ",Under15Girls!C100)-1)</f>
        <v>#VALUE!</v>
      </c>
      <c r="G222" s="21" t="e">
        <f>RIGHT(Under15Girls!C100,LEN(Under15Girls!C100)-FIND(" ",Under15Girls!C100))</f>
        <v>#VALUE!</v>
      </c>
      <c r="H222" s="21" t="e">
        <f>VLOOKUP(Under15Girls!D100,clubs!A:B,2,FALSE)</f>
        <v>#N/A</v>
      </c>
      <c r="I222" s="21" t="str">
        <f>B222&amp;A222</f>
        <v>U15W</v>
      </c>
      <c r="J222" s="117">
        <f>Under15Girls!E100</f>
        <v>0.0</v>
      </c>
      <c r="K222" s="127">
        <f>Under15Girls!X100</f>
        <v>0.0</v>
      </c>
    </row>
    <row r="223" spans="1:18">
      <c r="A223" s="21" t="str">
        <f>Under15Girls!T101</f>
        <v>W</v>
      </c>
      <c r="B223" s="21" t="str">
        <f>Under15Girls!U101</f>
        <v>U15</v>
      </c>
      <c r="C223" s="21" t="str">
        <f>Under15Girls!V101</f>
        <v>HJ</v>
      </c>
      <c r="D223" s="21" t="str">
        <f>Under15Girls!W101</f>
        <v>B</v>
      </c>
      <c r="E223" s="98" t="str">
        <f>Under15Girls!B101</f>
        <v>7</v>
      </c>
      <c r="F223" s="21" t="e">
        <f>LEFT(Under15Girls!C101,FIND(" ",Under15Girls!C101)-1)</f>
        <v>#VALUE!</v>
      </c>
      <c r="G223" s="21" t="e">
        <f>RIGHT(Under15Girls!C101,LEN(Under15Girls!C101)-FIND(" ",Under15Girls!C101))</f>
        <v>#VALUE!</v>
      </c>
      <c r="H223" s="21" t="e">
        <f>VLOOKUP(Under15Girls!D101,clubs!A:B,2,FALSE)</f>
        <v>#N/A</v>
      </c>
      <c r="I223" s="21" t="str">
        <f>B223&amp;A223</f>
        <v>U15W</v>
      </c>
      <c r="J223" s="117">
        <f>Under15Girls!E101</f>
        <v>0.0</v>
      </c>
      <c r="K223" s="127">
        <f>Under15Girls!X101</f>
        <v>0.0</v>
      </c>
    </row>
    <row r="224" spans="1:18">
      <c r="A224" s="21" t="str">
        <f>Under15Girls!T102</f>
        <v>W</v>
      </c>
      <c r="B224" s="21" t="str">
        <f>Under15Girls!U102</f>
        <v>U15</v>
      </c>
      <c r="C224" s="21" t="str">
        <f>Under15Girls!V102</f>
        <v>HJ</v>
      </c>
      <c r="D224" s="21" t="str">
        <f>Under15Girls!W102</f>
        <v>B</v>
      </c>
      <c r="E224" s="98" t="str">
        <f>Under15Girls!B102</f>
        <v>8</v>
      </c>
      <c r="F224" s="21" t="e">
        <f>LEFT(Under15Girls!C102,FIND(" ",Under15Girls!C102)-1)</f>
        <v>#VALUE!</v>
      </c>
      <c r="G224" s="21" t="e">
        <f>RIGHT(Under15Girls!C102,LEN(Under15Girls!C102)-FIND(" ",Under15Girls!C102))</f>
        <v>#VALUE!</v>
      </c>
      <c r="H224" s="21" t="e">
        <f>VLOOKUP(Under15Girls!D102,clubs!A:B,2,FALSE)</f>
        <v>#N/A</v>
      </c>
      <c r="I224" s="21" t="str">
        <f>B224&amp;A224</f>
        <v>U15W</v>
      </c>
      <c r="J224" s="117">
        <f>Under15Girls!E102</f>
        <v>0.0</v>
      </c>
      <c r="K224" s="127">
        <f>Under15Girls!X102</f>
        <v>0.0</v>
      </c>
    </row>
    <row r="225" spans="1:18">
      <c r="A225" s="21">
        <f>Under15Girls!T103</f>
        <v>0.0</v>
      </c>
      <c r="B225" s="21">
        <f>Under15Girls!U103</f>
        <v>0.0</v>
      </c>
      <c r="C225" s="21">
        <f>Under15Girls!V103</f>
        <v>0.0</v>
      </c>
      <c r="D225" s="21">
        <f>Under15Girls!W103</f>
        <v>0.0</v>
      </c>
      <c r="E225" s="98">
        <f>Under15Girls!B103</f>
        <v>0.0</v>
      </c>
      <c r="F225" s="21" t="str">
        <f>LEFT(Under15Girls!C103,FIND(" ",Under15Girls!C103)-1)</f>
        <v>U15</v>
      </c>
      <c r="G225" s="21" t="str">
        <f>RIGHT(Under15Girls!C103,LEN(Under15Girls!C103)-FIND(" ",Under15Girls!C103))</f>
        <v>Girls A Long Jump</v>
      </c>
      <c r="H225" s="21" t="e">
        <f>VLOOKUP(Under15Girls!D103,clubs!A:B,2,FALSE)</f>
        <v>#N/A</v>
      </c>
      <c r="I225" s="21" t="str">
        <f>B225&amp;A225</f>
        <v>00</v>
      </c>
      <c r="J225" s="117" t="str">
        <f>Under15Girls!E103</f>
        <v>.</v>
      </c>
      <c r="K225" s="127">
        <f>Under15Girls!X103</f>
        <v>0.0</v>
      </c>
    </row>
    <row r="226" spans="1:18">
      <c r="A226" s="21" t="str">
        <f>Under15Girls!T104</f>
        <v>W</v>
      </c>
      <c r="B226" s="21" t="str">
        <f>Under15Girls!U104</f>
        <v>U15</v>
      </c>
      <c r="C226" s="21" t="str">
        <f>Under15Girls!V104</f>
        <v>LJ</v>
      </c>
      <c r="D226" s="21" t="str">
        <f>Under15Girls!W104</f>
        <v>A</v>
      </c>
      <c r="E226" s="98">
        <f>Under15Girls!B104</f>
        <v>1.0</v>
      </c>
      <c r="F226" s="21" t="str">
        <f>LEFT(Under15Girls!C104,FIND(" ",Under15Girls!C104)-1)</f>
        <v>Esther</v>
      </c>
      <c r="G226" s="21" t="str">
        <f>RIGHT(Under15Girls!C104,LEN(Under15Girls!C104)-FIND(" ",Under15Girls!C104))</f>
        <v>Fatuade</v>
      </c>
      <c r="H226" s="21" t="str">
        <f>VLOOKUP(Under15Girls!D104,clubs!A:B,2,FALSE)</f>
        <v>SBH</v>
      </c>
      <c r="I226" s="21" t="str">
        <f>B226&amp;A226</f>
        <v>U15W</v>
      </c>
      <c r="J226" s="117">
        <f>Under15Girls!E104</f>
        <v>4.46</v>
      </c>
      <c r="K226" s="127" t="str">
        <f>Under15Girls!X104</f>
        <v/>
      </c>
    </row>
    <row r="227" spans="1:18">
      <c r="A227" s="21" t="str">
        <f>Under15Girls!T105</f>
        <v>W</v>
      </c>
      <c r="B227" s="21" t="str">
        <f>Under15Girls!U105</f>
        <v>U15</v>
      </c>
      <c r="C227" s="21" t="str">
        <f>Under15Girls!V105</f>
        <v>LJ</v>
      </c>
      <c r="D227" s="21" t="str">
        <f>Under15Girls!W105</f>
        <v>A</v>
      </c>
      <c r="E227" s="98">
        <f>Under15Girls!B105</f>
        <v>2.0</v>
      </c>
      <c r="F227" s="21" t="e">
        <f>LEFT(Under15Girls!C105,FIND(" ",Under15Girls!C105)-1)</f>
        <v>#VALUE!</v>
      </c>
      <c r="G227" s="21" t="e">
        <f>RIGHT(Under15Girls!C105,LEN(Under15Girls!C105)-FIND(" ",Under15Girls!C105))</f>
        <v>#VALUE!</v>
      </c>
      <c r="H227" s="21" t="str">
        <f>VLOOKUP(Under15Girls!D105,clubs!A:B,2,FALSE)</f>
        <v>Trent P</v>
      </c>
      <c r="I227" s="21" t="str">
        <f>B227&amp;A227</f>
        <v>U15W</v>
      </c>
      <c r="J227" s="117">
        <f>Under15Girls!E105</f>
        <v>4.01</v>
      </c>
      <c r="K227" s="127" t="str">
        <f>Under15Girls!X105</f>
        <v/>
      </c>
    </row>
    <row r="228" spans="1:18">
      <c r="A228" s="21" t="str">
        <f>Under15Girls!T106</f>
        <v>W</v>
      </c>
      <c r="B228" s="21" t="str">
        <f>Under15Girls!U106</f>
        <v>U15</v>
      </c>
      <c r="C228" s="21" t="str">
        <f>Under15Girls!V106</f>
        <v>LJ</v>
      </c>
      <c r="D228" s="21" t="str">
        <f>Under15Girls!W106</f>
        <v>A</v>
      </c>
      <c r="E228" s="98">
        <f>Under15Girls!B106</f>
        <v>3.0</v>
      </c>
      <c r="F228" s="21" t="str">
        <f>LEFT(Under15Girls!C106,FIND(" ",Under15Girls!C106)-1)</f>
        <v>Maya</v>
      </c>
      <c r="G228" s="21" t="str">
        <f>RIGHT(Under15Girls!C106,LEN(Under15Girls!C106)-FIND(" ",Under15Girls!C106))</f>
        <v>Faulkner</v>
      </c>
      <c r="H228" s="21" t="str">
        <f>VLOOKUP(Under15Girls!D106,clubs!A:B,2,FALSE)</f>
        <v>ESM</v>
      </c>
      <c r="I228" s="21" t="str">
        <f>B228&amp;A228</f>
        <v>U15W</v>
      </c>
      <c r="J228" s="117">
        <f>Under15Girls!E106</f>
        <v>3.77</v>
      </c>
      <c r="K228" s="127" t="str">
        <f>Under15Girls!X106</f>
        <v/>
      </c>
    </row>
    <row r="229" spans="1:18">
      <c r="A229" s="21" t="str">
        <f>Under15Girls!T107</f>
        <v>W</v>
      </c>
      <c r="B229" s="21" t="str">
        <f>Under15Girls!U107</f>
        <v>U15</v>
      </c>
      <c r="C229" s="21" t="str">
        <f>Under15Girls!V107</f>
        <v>LJ</v>
      </c>
      <c r="D229" s="21" t="str">
        <f>Under15Girls!W107</f>
        <v>A</v>
      </c>
      <c r="E229" s="98" t="str">
        <f>Under15Girls!B107</f>
        <v>4</v>
      </c>
      <c r="F229" s="21" t="e">
        <f>LEFT(Under15Girls!C107,FIND(" ",Under15Girls!C107)-1)</f>
        <v>#VALUE!</v>
      </c>
      <c r="G229" s="21" t="e">
        <f>RIGHT(Under15Girls!C107,LEN(Under15Girls!C107)-FIND(" ",Under15Girls!C107))</f>
        <v>#VALUE!</v>
      </c>
      <c r="H229" s="21" t="e">
        <f>VLOOKUP(Under15Girls!D107,clubs!A:B,2,FALSE)</f>
        <v>#N/A</v>
      </c>
      <c r="I229" s="21" t="str">
        <f>B229&amp;A229</f>
        <v>U15W</v>
      </c>
      <c r="J229" s="117">
        <f>Under15Girls!E107</f>
        <v>0.0</v>
      </c>
      <c r="K229" s="127" t="str">
        <f>Under15Girls!X107</f>
        <v/>
      </c>
    </row>
    <row r="230" spans="1:18">
      <c r="A230" s="21" t="str">
        <f>Under15Girls!T108</f>
        <v>W</v>
      </c>
      <c r="B230" s="21" t="str">
        <f>Under15Girls!U108</f>
        <v>U15</v>
      </c>
      <c r="C230" s="21" t="str">
        <f>Under15Girls!V108</f>
        <v>LJ</v>
      </c>
      <c r="D230" s="21" t="str">
        <f>Under15Girls!W108</f>
        <v>A</v>
      </c>
      <c r="E230" s="98" t="str">
        <f>Under15Girls!B108</f>
        <v>5</v>
      </c>
      <c r="F230" s="21" t="e">
        <f>LEFT(Under15Girls!C108,FIND(" ",Under15Girls!C108)-1)</f>
        <v>#VALUE!</v>
      </c>
      <c r="G230" s="21" t="e">
        <f>RIGHT(Under15Girls!C108,LEN(Under15Girls!C108)-FIND(" ",Under15Girls!C108))</f>
        <v>#VALUE!</v>
      </c>
      <c r="H230" s="21" t="e">
        <f>VLOOKUP(Under15Girls!D108,clubs!A:B,2,FALSE)</f>
        <v>#N/A</v>
      </c>
      <c r="I230" s="21" t="str">
        <f>B230&amp;A230</f>
        <v>U15W</v>
      </c>
      <c r="J230" s="117">
        <f>Under15Girls!E108</f>
        <v>0.0</v>
      </c>
      <c r="K230" s="127" t="str">
        <f>Under15Girls!X108</f>
        <v/>
      </c>
    </row>
    <row r="231" spans="1:18">
      <c r="A231" s="21" t="str">
        <f>Under15Girls!T109</f>
        <v>W</v>
      </c>
      <c r="B231" s="21" t="str">
        <f>Under15Girls!U109</f>
        <v>U15</v>
      </c>
      <c r="C231" s="21" t="str">
        <f>Under15Girls!V109</f>
        <v>LJ</v>
      </c>
      <c r="D231" s="21" t="str">
        <f>Under15Girls!W109</f>
        <v>A</v>
      </c>
      <c r="E231" s="98" t="str">
        <f>Under15Girls!B109</f>
        <v>6</v>
      </c>
      <c r="F231" s="21" t="e">
        <f>LEFT(Under15Girls!C109,FIND(" ",Under15Girls!C109)-1)</f>
        <v>#VALUE!</v>
      </c>
      <c r="G231" s="21" t="e">
        <f>RIGHT(Under15Girls!C109,LEN(Under15Girls!C109)-FIND(" ",Under15Girls!C109))</f>
        <v>#VALUE!</v>
      </c>
      <c r="H231" s="21" t="e">
        <f>VLOOKUP(Under15Girls!D109,clubs!A:B,2,FALSE)</f>
        <v>#N/A</v>
      </c>
      <c r="I231" s="21" t="str">
        <f>B231&amp;A231</f>
        <v>U15W</v>
      </c>
      <c r="J231" s="117">
        <f>Under15Girls!E109</f>
        <v>0.0</v>
      </c>
      <c r="K231" s="127" t="str">
        <f>Under15Girls!X109</f>
        <v/>
      </c>
    </row>
    <row r="232" spans="1:18">
      <c r="A232" s="21" t="str">
        <f>Under15Girls!T110</f>
        <v>W</v>
      </c>
      <c r="B232" s="21" t="str">
        <f>Under15Girls!U110</f>
        <v>U15</v>
      </c>
      <c r="C232" s="21" t="str">
        <f>Under15Girls!V110</f>
        <v>LJ</v>
      </c>
      <c r="D232" s="21" t="str">
        <f>Under15Girls!W110</f>
        <v>A</v>
      </c>
      <c r="E232" s="98" t="str">
        <f>Under15Girls!B110</f>
        <v>7</v>
      </c>
      <c r="F232" s="21" t="e">
        <f>LEFT(Under15Girls!C110,FIND(" ",Under15Girls!C110)-1)</f>
        <v>#VALUE!</v>
      </c>
      <c r="G232" s="21" t="e">
        <f>RIGHT(Under15Girls!C110,LEN(Under15Girls!C110)-FIND(" ",Under15Girls!C110))</f>
        <v>#VALUE!</v>
      </c>
      <c r="H232" s="21" t="e">
        <f>VLOOKUP(Under15Girls!D110,clubs!A:B,2,FALSE)</f>
        <v>#N/A</v>
      </c>
      <c r="I232" s="21" t="str">
        <f>B232&amp;A232</f>
        <v>U15W</v>
      </c>
      <c r="J232" s="117">
        <f>Under15Girls!E110</f>
        <v>0.0</v>
      </c>
      <c r="K232" s="127" t="str">
        <f>Under15Girls!X110</f>
        <v/>
      </c>
    </row>
    <row r="233" spans="1:18">
      <c r="A233" s="21" t="str">
        <f>Under15Girls!T111</f>
        <v>W</v>
      </c>
      <c r="B233" s="21" t="str">
        <f>Under15Girls!U111</f>
        <v>U15</v>
      </c>
      <c r="C233" s="21" t="str">
        <f>Under15Girls!V111</f>
        <v>LJ</v>
      </c>
      <c r="D233" s="21" t="str">
        <f>Under15Girls!W111</f>
        <v>A</v>
      </c>
      <c r="E233" s="98" t="str">
        <f>Under15Girls!B111</f>
        <v>8</v>
      </c>
      <c r="F233" s="21" t="e">
        <f>LEFT(Under15Girls!C111,FIND(" ",Under15Girls!C111)-1)</f>
        <v>#VALUE!</v>
      </c>
      <c r="G233" s="21" t="e">
        <f>RIGHT(Under15Girls!C111,LEN(Under15Girls!C111)-FIND(" ",Under15Girls!C111))</f>
        <v>#VALUE!</v>
      </c>
      <c r="H233" s="21" t="e">
        <f>VLOOKUP(Under15Girls!D111,clubs!A:B,2,FALSE)</f>
        <v>#N/A</v>
      </c>
      <c r="I233" s="21" t="str">
        <f>B233&amp;A233</f>
        <v>U15W</v>
      </c>
      <c r="J233" s="117">
        <f>Under15Girls!E111</f>
        <v>0.0</v>
      </c>
      <c r="K233" s="127" t="str">
        <f>Under15Girls!X111</f>
        <v/>
      </c>
    </row>
    <row r="234" spans="1:18">
      <c r="A234" s="21">
        <f>Under15Girls!T112</f>
        <v>0.0</v>
      </c>
      <c r="B234" s="21">
        <f>Under15Girls!U112</f>
        <v>0.0</v>
      </c>
      <c r="C234" s="21">
        <f>Under15Girls!V112</f>
        <v>0.0</v>
      </c>
      <c r="D234" s="21">
        <f>Under15Girls!W112</f>
        <v>0.0</v>
      </c>
      <c r="E234" s="98">
        <f>Under15Girls!B112</f>
        <v>0.0</v>
      </c>
      <c r="F234" s="21" t="str">
        <f>LEFT(Under15Girls!C112,FIND(" ",Under15Girls!C112)-1)</f>
        <v>U15</v>
      </c>
      <c r="G234" s="21" t="str">
        <f>RIGHT(Under15Girls!C112,LEN(Under15Girls!C112)-FIND(" ",Under15Girls!C112))</f>
        <v>Girls B Long Jump</v>
      </c>
      <c r="H234" s="21" t="e">
        <f>VLOOKUP(Under15Girls!D112,clubs!A:B,2,FALSE)</f>
        <v>#N/A</v>
      </c>
      <c r="I234" s="21" t="str">
        <f>B234&amp;A234</f>
        <v>00</v>
      </c>
      <c r="J234" s="117" t="str">
        <f>Under15Girls!E112</f>
        <v>.</v>
      </c>
      <c r="K234" s="127">
        <f>Under15Girls!X112</f>
        <v>0.0</v>
      </c>
    </row>
    <row r="235" spans="1:18">
      <c r="A235" s="21" t="str">
        <f>Under15Girls!T113</f>
        <v>W</v>
      </c>
      <c r="B235" s="21" t="str">
        <f>Under15Girls!U113</f>
        <v>U15</v>
      </c>
      <c r="C235" s="21" t="str">
        <f>Under15Girls!V113</f>
        <v>LJ</v>
      </c>
      <c r="D235" s="21" t="str">
        <f>Under15Girls!W113</f>
        <v>B</v>
      </c>
      <c r="E235" s="98">
        <f>Under15Girls!B113</f>
        <v>1.0</v>
      </c>
      <c r="F235" s="21" t="str">
        <f>LEFT(Under15Girls!C113,FIND(" ",Under15Girls!C113)-1)</f>
        <v>Holly</v>
      </c>
      <c r="G235" s="21" t="str">
        <f>RIGHT(Under15Girls!C113,LEN(Under15Girls!C113)-FIND(" ",Under15Girls!C113))</f>
        <v>Taylor</v>
      </c>
      <c r="H235" s="21" t="str">
        <f>VLOOKUP(Under15Girls!D113,clubs!A:B,2,FALSE)</f>
        <v>SBH</v>
      </c>
      <c r="I235" s="21" t="str">
        <f>B235&amp;A235</f>
        <v>U15W</v>
      </c>
      <c r="J235" s="117">
        <f>Under15Girls!E113</f>
        <v>4.34</v>
      </c>
      <c r="K235" s="127" t="str">
        <f>Under15Girls!X113</f>
        <v/>
      </c>
    </row>
    <row r="236" spans="1:18">
      <c r="A236" s="21" t="str">
        <f>Under15Girls!T114</f>
        <v>W</v>
      </c>
      <c r="B236" s="21" t="str">
        <f>Under15Girls!U114</f>
        <v>U15</v>
      </c>
      <c r="C236" s="21" t="str">
        <f>Under15Girls!V114</f>
        <v>LJ</v>
      </c>
      <c r="D236" s="21" t="str">
        <f>Under15Girls!W114</f>
        <v>B</v>
      </c>
      <c r="E236" s="98">
        <f>Under15Girls!B114</f>
        <v>2.0</v>
      </c>
      <c r="F236" s="21" t="str">
        <f>LEFT(Under15Girls!C114,FIND(" ",Under15Girls!C114)-1)</f>
        <v>Mya</v>
      </c>
      <c r="G236" s="21" t="str">
        <f>RIGHT(Under15Girls!C114,LEN(Under15Girls!C114)-FIND(" ",Under15Girls!C114))</f>
        <v>Hornett</v>
      </c>
      <c r="H236" s="21" t="str">
        <f>VLOOKUP(Under15Girls!D114,clubs!A:B,2,FALSE)</f>
        <v>Trent P</v>
      </c>
      <c r="I236" s="21" t="str">
        <f>B236&amp;A236</f>
        <v>U15W</v>
      </c>
      <c r="J236" s="117">
        <f>Under15Girls!E114</f>
        <v>4.0</v>
      </c>
      <c r="K236" s="127" t="str">
        <f>Under15Girls!X114</f>
        <v/>
      </c>
    </row>
    <row r="237" spans="1:18">
      <c r="A237" s="21" t="str">
        <f>Under15Girls!T115</f>
        <v>W</v>
      </c>
      <c r="B237" s="21" t="str">
        <f>Under15Girls!U115</f>
        <v>U15</v>
      </c>
      <c r="C237" s="21" t="str">
        <f>Under15Girls!V115</f>
        <v>LJ</v>
      </c>
      <c r="D237" s="21" t="str">
        <f>Under15Girls!W115</f>
        <v>B</v>
      </c>
      <c r="E237" s="98">
        <f>Under15Girls!B115</f>
        <v>3.0</v>
      </c>
      <c r="F237" s="21" t="e">
        <f>LEFT(Under15Girls!C115,FIND(" ",Under15Girls!C115)-1)</f>
        <v>#VALUE!</v>
      </c>
      <c r="G237" s="21" t="e">
        <f>RIGHT(Under15Girls!C115,LEN(Under15Girls!C115)-FIND(" ",Under15Girls!C115))</f>
        <v>#VALUE!</v>
      </c>
      <c r="H237" s="21" t="e">
        <f>VLOOKUP(Under15Girls!D115,clubs!A:B,2,FALSE)</f>
        <v>#N/A</v>
      </c>
      <c r="I237" s="21" t="str">
        <f>B237&amp;A237</f>
        <v>U15W</v>
      </c>
      <c r="J237" s="117">
        <f>Under15Girls!E115</f>
        <v>0.0</v>
      </c>
      <c r="K237" s="127" t="str">
        <f>Under15Girls!X115</f>
        <v/>
      </c>
    </row>
    <row r="238" spans="1:18">
      <c r="A238" s="21" t="str">
        <f>Under15Girls!T116</f>
        <v>W</v>
      </c>
      <c r="B238" s="21" t="str">
        <f>Under15Girls!U116</f>
        <v>U15</v>
      </c>
      <c r="C238" s="21" t="str">
        <f>Under15Girls!V116</f>
        <v>LJ</v>
      </c>
      <c r="D238" s="21" t="str">
        <f>Under15Girls!W116</f>
        <v>B</v>
      </c>
      <c r="E238" s="98" t="str">
        <f>Under15Girls!B116</f>
        <v>4</v>
      </c>
      <c r="F238" s="21" t="e">
        <f>LEFT(Under15Girls!C116,FIND(" ",Under15Girls!C116)-1)</f>
        <v>#VALUE!</v>
      </c>
      <c r="G238" s="21" t="e">
        <f>RIGHT(Under15Girls!C116,LEN(Under15Girls!C116)-FIND(" ",Under15Girls!C116))</f>
        <v>#VALUE!</v>
      </c>
      <c r="H238" s="21" t="e">
        <f>VLOOKUP(Under15Girls!D116,clubs!A:B,2,FALSE)</f>
        <v>#N/A</v>
      </c>
      <c r="I238" s="21" t="str">
        <f>B238&amp;A238</f>
        <v>U15W</v>
      </c>
      <c r="J238" s="117">
        <f>Under15Girls!E116</f>
        <v>0.0</v>
      </c>
      <c r="K238" s="127" t="str">
        <f>Under15Girls!X116</f>
        <v/>
      </c>
    </row>
    <row r="239" spans="1:18">
      <c r="A239" s="21" t="str">
        <f>Under15Girls!T117</f>
        <v>W</v>
      </c>
      <c r="B239" s="21" t="str">
        <f>Under15Girls!U117</f>
        <v>U15</v>
      </c>
      <c r="C239" s="21" t="str">
        <f>Under15Girls!V117</f>
        <v>LJ</v>
      </c>
      <c r="D239" s="21" t="str">
        <f>Under15Girls!W117</f>
        <v>B</v>
      </c>
      <c r="E239" s="98" t="str">
        <f>Under15Girls!B117</f>
        <v>5</v>
      </c>
      <c r="F239" s="21" t="e">
        <f>LEFT(Under15Girls!C117,FIND(" ",Under15Girls!C117)-1)</f>
        <v>#VALUE!</v>
      </c>
      <c r="G239" s="21" t="e">
        <f>RIGHT(Under15Girls!C117,LEN(Under15Girls!C117)-FIND(" ",Under15Girls!C117))</f>
        <v>#VALUE!</v>
      </c>
      <c r="H239" s="21" t="e">
        <f>VLOOKUP(Under15Girls!D117,clubs!A:B,2,FALSE)</f>
        <v>#N/A</v>
      </c>
      <c r="I239" s="21" t="str">
        <f>B239&amp;A239</f>
        <v>U15W</v>
      </c>
      <c r="J239" s="117">
        <f>Under15Girls!E117</f>
        <v>0.0</v>
      </c>
      <c r="K239" s="127" t="str">
        <f>Under15Girls!X117</f>
        <v/>
      </c>
    </row>
    <row r="240" spans="1:18">
      <c r="A240" s="21" t="str">
        <f>Under15Girls!T118</f>
        <v>W</v>
      </c>
      <c r="B240" s="21" t="str">
        <f>Under15Girls!U118</f>
        <v>U15</v>
      </c>
      <c r="C240" s="21" t="str">
        <f>Under15Girls!V118</f>
        <v>LJ</v>
      </c>
      <c r="D240" s="21" t="str">
        <f>Under15Girls!W118</f>
        <v>B</v>
      </c>
      <c r="E240" s="98" t="str">
        <f>Under15Girls!B118</f>
        <v>6</v>
      </c>
      <c r="F240" s="21" t="e">
        <f>LEFT(Under15Girls!C118,FIND(" ",Under15Girls!C118)-1)</f>
        <v>#VALUE!</v>
      </c>
      <c r="G240" s="21" t="e">
        <f>RIGHT(Under15Girls!C118,LEN(Under15Girls!C118)-FIND(" ",Under15Girls!C118))</f>
        <v>#VALUE!</v>
      </c>
      <c r="H240" s="21" t="e">
        <f>VLOOKUP(Under15Girls!D118,clubs!A:B,2,FALSE)</f>
        <v>#N/A</v>
      </c>
      <c r="I240" s="21" t="str">
        <f>B240&amp;A240</f>
        <v>U15W</v>
      </c>
      <c r="J240" s="117">
        <f>Under15Girls!E118</f>
        <v>0.0</v>
      </c>
      <c r="K240" s="127" t="str">
        <f>Under15Girls!X118</f>
        <v/>
      </c>
    </row>
    <row r="241" spans="1:18">
      <c r="A241" s="21" t="str">
        <f>Under15Girls!T119</f>
        <v>W</v>
      </c>
      <c r="B241" s="21" t="str">
        <f>Under15Girls!U119</f>
        <v>U15</v>
      </c>
      <c r="C241" s="21" t="str">
        <f>Under15Girls!V119</f>
        <v>LJ</v>
      </c>
      <c r="D241" s="21" t="str">
        <f>Under15Girls!W119</f>
        <v>B</v>
      </c>
      <c r="E241" s="98" t="str">
        <f>Under15Girls!B119</f>
        <v>7</v>
      </c>
      <c r="F241" s="21" t="e">
        <f>LEFT(Under15Girls!C119,FIND(" ",Under15Girls!C119)-1)</f>
        <v>#VALUE!</v>
      </c>
      <c r="G241" s="21" t="e">
        <f>RIGHT(Under15Girls!C119,LEN(Under15Girls!C119)-FIND(" ",Under15Girls!C119))</f>
        <v>#VALUE!</v>
      </c>
      <c r="H241" s="21" t="e">
        <f>VLOOKUP(Under15Girls!D119,clubs!A:B,2,FALSE)</f>
        <v>#N/A</v>
      </c>
      <c r="I241" s="21" t="str">
        <f>B241&amp;A241</f>
        <v>U15W</v>
      </c>
      <c r="J241" s="117">
        <f>Under15Girls!E119</f>
        <v>0.0</v>
      </c>
      <c r="K241" s="127" t="str">
        <f>Under15Girls!X119</f>
        <v/>
      </c>
    </row>
    <row r="242" spans="1:18">
      <c r="A242" s="21" t="str">
        <f>Under15Girls!T120</f>
        <v>W</v>
      </c>
      <c r="B242" s="21" t="str">
        <f>Under15Girls!U120</f>
        <v>U15</v>
      </c>
      <c r="C242" s="21" t="str">
        <f>Under15Girls!V120</f>
        <v>LJ</v>
      </c>
      <c r="D242" s="21" t="str">
        <f>Under15Girls!W120</f>
        <v>B</v>
      </c>
      <c r="E242" s="98" t="str">
        <f>Under15Girls!B120</f>
        <v>8</v>
      </c>
      <c r="F242" s="21" t="e">
        <f>LEFT(Under15Girls!C120,FIND(" ",Under15Girls!C120)-1)</f>
        <v>#VALUE!</v>
      </c>
      <c r="G242" s="21" t="e">
        <f>RIGHT(Under15Girls!C120,LEN(Under15Girls!C120)-FIND(" ",Under15Girls!C120))</f>
        <v>#VALUE!</v>
      </c>
      <c r="H242" s="21" t="e">
        <f>VLOOKUP(Under15Girls!D120,clubs!A:B,2,FALSE)</f>
        <v>#N/A</v>
      </c>
      <c r="I242" s="21" t="str">
        <f>B242&amp;A242</f>
        <v>U15W</v>
      </c>
      <c r="J242" s="117">
        <f>Under15Girls!E120</f>
        <v>0.0</v>
      </c>
      <c r="K242" s="127" t="str">
        <f>Under15Girls!X120</f>
        <v/>
      </c>
    </row>
    <row r="243" spans="1:18">
      <c r="A243" s="21">
        <f>Under15Girls!T121</f>
        <v>0.0</v>
      </c>
      <c r="B243" s="21">
        <f>Under15Girls!U121</f>
        <v>0.0</v>
      </c>
      <c r="C243" s="21">
        <f>Under15Girls!V121</f>
        <v>0.0</v>
      </c>
      <c r="D243" s="21">
        <f>Under15Girls!W121</f>
        <v>0.0</v>
      </c>
      <c r="E243" s="98">
        <f>Under15Girls!B121</f>
        <v>0.0</v>
      </c>
      <c r="F243" s="21" t="str">
        <f>LEFT(Under15Girls!C121,FIND(" ",Under15Girls!C121)-1)</f>
        <v>U15</v>
      </c>
      <c r="G243" s="21" t="str">
        <f>RIGHT(Under15Girls!C121,LEN(Under15Girls!C121)-FIND(" ",Under15Girls!C121))</f>
        <v>Girls A Shot Putt</v>
      </c>
      <c r="H243" s="21" t="e">
        <f>VLOOKUP(Under15Girls!D121,clubs!A:B,2,FALSE)</f>
        <v>#N/A</v>
      </c>
      <c r="I243" s="21" t="str">
        <f>B243&amp;A243</f>
        <v>00</v>
      </c>
      <c r="J243" s="117" t="str">
        <f>Under15Girls!E121</f>
        <v>.</v>
      </c>
      <c r="K243" s="127">
        <f>Under15Girls!X121</f>
        <v>0.0</v>
      </c>
    </row>
    <row r="244" spans="1:18">
      <c r="A244" s="21" t="str">
        <f>Under15Girls!T122</f>
        <v>W</v>
      </c>
      <c r="B244" s="21" t="str">
        <f>Under15Girls!U122</f>
        <v>U15</v>
      </c>
      <c r="C244" s="21" t="str">
        <f>Under15Girls!V122</f>
        <v>SP3K</v>
      </c>
      <c r="D244" s="21" t="str">
        <f>Under15Girls!W122</f>
        <v>A</v>
      </c>
      <c r="E244" s="98">
        <f>Under15Girls!B122</f>
        <v>1.0</v>
      </c>
      <c r="F244" s="21" t="str">
        <f>LEFT(Under15Girls!C122,FIND(" ",Under15Girls!C122)-1)</f>
        <v>Holly</v>
      </c>
      <c r="G244" s="21" t="str">
        <f>RIGHT(Under15Girls!C122,LEN(Under15Girls!C122)-FIND(" ",Under15Girls!C122))</f>
        <v>Taylor</v>
      </c>
      <c r="H244" s="21" t="str">
        <f>VLOOKUP(Under15Girls!D122,clubs!A:B,2,FALSE)</f>
        <v>SBH</v>
      </c>
      <c r="I244" s="21" t="str">
        <f>B244&amp;A244</f>
        <v>U15W</v>
      </c>
      <c r="J244" s="117">
        <f>Under15Girls!E122</f>
        <v>7.93</v>
      </c>
      <c r="K244" s="127">
        <f>Under15Girls!X122</f>
        <v>0.0</v>
      </c>
    </row>
    <row r="245" spans="1:18">
      <c r="A245" s="21" t="str">
        <f>Under15Girls!T123</f>
        <v>W</v>
      </c>
      <c r="B245" s="21" t="str">
        <f>Under15Girls!U123</f>
        <v>U15</v>
      </c>
      <c r="C245" s="21" t="str">
        <f>Under15Girls!V123</f>
        <v>SP3K</v>
      </c>
      <c r="D245" s="21" t="str">
        <f>Under15Girls!W123</f>
        <v>A</v>
      </c>
      <c r="E245" s="98">
        <f>Under15Girls!B123</f>
        <v>2.0</v>
      </c>
      <c r="F245" s="21" t="str">
        <f>LEFT(Under15Girls!C123,FIND(" ",Under15Girls!C123)-1)</f>
        <v>Hannah</v>
      </c>
      <c r="G245" s="21" t="str">
        <f>RIGHT(Under15Girls!C123,LEN(Under15Girls!C123)-FIND(" ",Under15Girls!C123))</f>
        <v>May</v>
      </c>
      <c r="H245" s="21" t="str">
        <f>VLOOKUP(Under15Girls!D123,clubs!A:B,2,FALSE)</f>
        <v>Barn</v>
      </c>
      <c r="I245" s="21" t="str">
        <f>B245&amp;A245</f>
        <v>U15W</v>
      </c>
      <c r="J245" s="117">
        <f>Under15Girls!E123</f>
        <v>5.33</v>
      </c>
      <c r="K245" s="127">
        <f>Under15Girls!X123</f>
        <v>0.0</v>
      </c>
    </row>
    <row r="246" spans="1:18">
      <c r="A246" s="21" t="str">
        <f>Under15Girls!T124</f>
        <v>W</v>
      </c>
      <c r="B246" s="21" t="str">
        <f>Under15Girls!U124</f>
        <v>U15</v>
      </c>
      <c r="C246" s="21" t="str">
        <f>Under15Girls!V124</f>
        <v>SP3K</v>
      </c>
      <c r="D246" s="21" t="str">
        <f>Under15Girls!W124</f>
        <v>A</v>
      </c>
      <c r="E246" s="98">
        <f>Under15Girls!B124</f>
        <v>3.0</v>
      </c>
      <c r="F246" s="21" t="e">
        <f>LEFT(Under15Girls!C124,FIND(" ",Under15Girls!C124)-1)</f>
        <v>#VALUE!</v>
      </c>
      <c r="G246" s="21" t="e">
        <f>RIGHT(Under15Girls!C124,LEN(Under15Girls!C124)-FIND(" ",Under15Girls!C124))</f>
        <v>#VALUE!</v>
      </c>
      <c r="H246" s="21" t="e">
        <f>VLOOKUP(Under15Girls!D124,clubs!A:B,2,FALSE)</f>
        <v>#N/A</v>
      </c>
      <c r="I246" s="21" t="str">
        <f>B246&amp;A246</f>
        <v>U15W</v>
      </c>
      <c r="J246" s="117">
        <f>Under15Girls!E124</f>
        <v>0.0</v>
      </c>
      <c r="K246" s="127">
        <f>Under15Girls!X124</f>
        <v>0.0</v>
      </c>
    </row>
    <row r="247" spans="1:18">
      <c r="A247" s="21" t="str">
        <f>Under15Girls!T125</f>
        <v>W</v>
      </c>
      <c r="B247" s="21" t="str">
        <f>Under15Girls!U125</f>
        <v>U15</v>
      </c>
      <c r="C247" s="21" t="str">
        <f>Under15Girls!V125</f>
        <v>SP3K</v>
      </c>
      <c r="D247" s="21" t="str">
        <f>Under15Girls!W125</f>
        <v>A</v>
      </c>
      <c r="E247" s="98" t="str">
        <f>Under15Girls!B125</f>
        <v>4</v>
      </c>
      <c r="F247" s="21" t="e">
        <f>LEFT(Under15Girls!C125,FIND(" ",Under15Girls!C125)-1)</f>
        <v>#VALUE!</v>
      </c>
      <c r="G247" s="21" t="e">
        <f>RIGHT(Under15Girls!C125,LEN(Under15Girls!C125)-FIND(" ",Under15Girls!C125))</f>
        <v>#VALUE!</v>
      </c>
      <c r="H247" s="21" t="e">
        <f>VLOOKUP(Under15Girls!D125,clubs!A:B,2,FALSE)</f>
        <v>#N/A</v>
      </c>
      <c r="I247" s="21" t="str">
        <f>B247&amp;A247</f>
        <v>U15W</v>
      </c>
      <c r="J247" s="117">
        <f>Under15Girls!E125</f>
        <v>0.0</v>
      </c>
      <c r="K247" s="127">
        <f>Under15Girls!X125</f>
        <v>0.0</v>
      </c>
    </row>
    <row r="248" spans="1:18">
      <c r="A248" s="21" t="str">
        <f>Under15Girls!T126</f>
        <v>W</v>
      </c>
      <c r="B248" s="21" t="str">
        <f>Under15Girls!U126</f>
        <v>U15</v>
      </c>
      <c r="C248" s="21" t="str">
        <f>Under15Girls!V126</f>
        <v>SP3K</v>
      </c>
      <c r="D248" s="21" t="str">
        <f>Under15Girls!W126</f>
        <v>A</v>
      </c>
      <c r="E248" s="98" t="str">
        <f>Under15Girls!B126</f>
        <v>5</v>
      </c>
      <c r="F248" s="21" t="e">
        <f>LEFT(Under15Girls!C126,FIND(" ",Under15Girls!C126)-1)</f>
        <v>#VALUE!</v>
      </c>
      <c r="G248" s="21" t="e">
        <f>RIGHT(Under15Girls!C126,LEN(Under15Girls!C126)-FIND(" ",Under15Girls!C126))</f>
        <v>#VALUE!</v>
      </c>
      <c r="H248" s="21" t="e">
        <f>VLOOKUP(Under15Girls!D126,clubs!A:B,2,FALSE)</f>
        <v>#N/A</v>
      </c>
      <c r="I248" s="21" t="str">
        <f>B248&amp;A248</f>
        <v>U15W</v>
      </c>
      <c r="J248" s="117">
        <f>Under15Girls!E126</f>
        <v>0.0</v>
      </c>
      <c r="K248" s="127">
        <f>Under15Girls!X126</f>
        <v>0.0</v>
      </c>
    </row>
    <row r="249" spans="1:18">
      <c r="A249" s="21" t="str">
        <f>Under15Girls!T127</f>
        <v>W</v>
      </c>
      <c r="B249" s="21" t="str">
        <f>Under15Girls!U127</f>
        <v>U15</v>
      </c>
      <c r="C249" s="21" t="str">
        <f>Under15Girls!V127</f>
        <v>SP3K</v>
      </c>
      <c r="D249" s="21" t="str">
        <f>Under15Girls!W127</f>
        <v>A</v>
      </c>
      <c r="E249" s="98" t="str">
        <f>Under15Girls!B127</f>
        <v>6</v>
      </c>
      <c r="F249" s="21" t="e">
        <f>LEFT(Under15Girls!C127,FIND(" ",Under15Girls!C127)-1)</f>
        <v>#VALUE!</v>
      </c>
      <c r="G249" s="21" t="e">
        <f>RIGHT(Under15Girls!C127,LEN(Under15Girls!C127)-FIND(" ",Under15Girls!C127))</f>
        <v>#VALUE!</v>
      </c>
      <c r="H249" s="21" t="e">
        <f>VLOOKUP(Under15Girls!D127,clubs!A:B,2,FALSE)</f>
        <v>#N/A</v>
      </c>
      <c r="I249" s="21" t="str">
        <f>B249&amp;A249</f>
        <v>U15W</v>
      </c>
      <c r="J249" s="117">
        <f>Under15Girls!E127</f>
        <v>0.0</v>
      </c>
      <c r="K249" s="127">
        <f>Under15Girls!X127</f>
        <v>0.0</v>
      </c>
    </row>
    <row r="250" spans="1:18">
      <c r="A250" s="21" t="str">
        <f>Under15Girls!T128</f>
        <v>W</v>
      </c>
      <c r="B250" s="21" t="str">
        <f>Under15Girls!U128</f>
        <v>U15</v>
      </c>
      <c r="C250" s="21" t="str">
        <f>Under15Girls!V128</f>
        <v>SP3K</v>
      </c>
      <c r="D250" s="21" t="str">
        <f>Under15Girls!W128</f>
        <v>A</v>
      </c>
      <c r="E250" s="98" t="str">
        <f>Under15Girls!B128</f>
        <v>7</v>
      </c>
      <c r="F250" s="21" t="e">
        <f>LEFT(Under15Girls!C128,FIND(" ",Under15Girls!C128)-1)</f>
        <v>#VALUE!</v>
      </c>
      <c r="G250" s="21" t="e">
        <f>RIGHT(Under15Girls!C128,LEN(Under15Girls!C128)-FIND(" ",Under15Girls!C128))</f>
        <v>#VALUE!</v>
      </c>
      <c r="H250" s="21" t="e">
        <f>VLOOKUP(Under15Girls!D128,clubs!A:B,2,FALSE)</f>
        <v>#N/A</v>
      </c>
      <c r="I250" s="21" t="str">
        <f>B250&amp;A250</f>
        <v>U15W</v>
      </c>
      <c r="J250" s="117">
        <f>Under15Girls!E128</f>
        <v>0.0</v>
      </c>
      <c r="K250" s="127">
        <f>Under15Girls!X128</f>
        <v>0.0</v>
      </c>
    </row>
    <row r="251" spans="1:18">
      <c r="A251" s="21" t="str">
        <f>Under15Girls!T129</f>
        <v>W</v>
      </c>
      <c r="B251" s="21" t="str">
        <f>Under15Girls!U129</f>
        <v>U15</v>
      </c>
      <c r="C251" s="21" t="str">
        <f>Under15Girls!V129</f>
        <v>SP3K</v>
      </c>
      <c r="D251" s="21" t="str">
        <f>Under15Girls!W129</f>
        <v>A</v>
      </c>
      <c r="E251" s="98" t="str">
        <f>Under15Girls!B129</f>
        <v>8</v>
      </c>
      <c r="F251" s="21" t="e">
        <f>LEFT(Under15Girls!C129,FIND(" ",Under15Girls!C129)-1)</f>
        <v>#VALUE!</v>
      </c>
      <c r="G251" s="21" t="e">
        <f>RIGHT(Under15Girls!C129,LEN(Under15Girls!C129)-FIND(" ",Under15Girls!C129))</f>
        <v>#VALUE!</v>
      </c>
      <c r="H251" s="21" t="e">
        <f>VLOOKUP(Under15Girls!D129,clubs!A:B,2,FALSE)</f>
        <v>#N/A</v>
      </c>
      <c r="I251" s="21" t="str">
        <f>B251&amp;A251</f>
        <v>U15W</v>
      </c>
      <c r="J251" s="117">
        <f>Under15Girls!E129</f>
        <v>0.0</v>
      </c>
      <c r="K251" s="127">
        <f>Under15Girls!X129</f>
        <v>0.0</v>
      </c>
    </row>
    <row r="252" spans="1:18">
      <c r="A252" s="21">
        <f>Under15Girls!T130</f>
        <v>0.0</v>
      </c>
      <c r="B252" s="21">
        <f>Under15Girls!U130</f>
        <v>0.0</v>
      </c>
      <c r="C252" s="21">
        <f>Under15Girls!V130</f>
        <v>0.0</v>
      </c>
      <c r="D252" s="21">
        <f>Under15Girls!W130</f>
        <v>0.0</v>
      </c>
      <c r="E252" s="98">
        <f>Under15Girls!B130</f>
        <v>0.0</v>
      </c>
      <c r="F252" s="21" t="str">
        <f>LEFT(Under15Girls!C130,FIND(" ",Under15Girls!C130)-1)</f>
        <v>U15</v>
      </c>
      <c r="G252" s="21" t="str">
        <f>RIGHT(Under15Girls!C130,LEN(Under15Girls!C130)-FIND(" ",Under15Girls!C130))</f>
        <v>Girls B Shot Putt</v>
      </c>
      <c r="H252" s="21" t="e">
        <f>VLOOKUP(Under15Girls!D130,clubs!A:B,2,FALSE)</f>
        <v>#N/A</v>
      </c>
      <c r="I252" s="21" t="str">
        <f>B252&amp;A252</f>
        <v>00</v>
      </c>
      <c r="J252" s="117" t="str">
        <f>Under15Girls!E130</f>
        <v>.</v>
      </c>
      <c r="K252" s="127">
        <f>Under15Girls!X130</f>
        <v>0.0</v>
      </c>
    </row>
    <row r="253" spans="1:18">
      <c r="A253" s="21" t="str">
        <f>Under15Girls!T131</f>
        <v>W</v>
      </c>
      <c r="B253" s="21" t="str">
        <f>Under15Girls!U131</f>
        <v>U15</v>
      </c>
      <c r="C253" s="21" t="str">
        <f>Under15Girls!V131</f>
        <v>SP3K</v>
      </c>
      <c r="D253" s="21" t="str">
        <f>Under15Girls!W131</f>
        <v>B</v>
      </c>
      <c r="E253" s="98">
        <f>Under15Girls!B131</f>
        <v>1.0</v>
      </c>
      <c r="F253" s="21" t="str">
        <f>LEFT(Under15Girls!C131,FIND(" ",Under15Girls!C131)-1)</f>
        <v>Cristina</v>
      </c>
      <c r="G253" s="21" t="str">
        <f>RIGHT(Under15Girls!C131,LEN(Under15Girls!C131)-FIND(" ",Under15Girls!C131))</f>
        <v>Potter</v>
      </c>
      <c r="H253" s="21" t="str">
        <f>VLOOKUP(Under15Girls!D131,clubs!A:B,2,FALSE)</f>
        <v>SBH</v>
      </c>
      <c r="I253" s="21" t="str">
        <f>B253&amp;A253</f>
        <v>U15W</v>
      </c>
      <c r="J253" s="117">
        <f>Under15Girls!E131</f>
        <v>7.56</v>
      </c>
      <c r="K253" s="127">
        <f>Under15Girls!X131</f>
        <v>0.0</v>
      </c>
    </row>
    <row r="254" spans="1:18">
      <c r="A254" s="21" t="str">
        <f>Under15Girls!T132</f>
        <v>W</v>
      </c>
      <c r="B254" s="21" t="str">
        <f>Under15Girls!U132</f>
        <v>U15</v>
      </c>
      <c r="C254" s="21" t="str">
        <f>Under15Girls!V132</f>
        <v>SP3K</v>
      </c>
      <c r="D254" s="21" t="str">
        <f>Under15Girls!W132</f>
        <v>B</v>
      </c>
      <c r="E254" s="98">
        <f>Under15Girls!B132</f>
        <v>2.0</v>
      </c>
      <c r="F254" s="21" t="e">
        <f>LEFT(Under15Girls!C132,FIND(" ",Under15Girls!C132)-1)</f>
        <v>#VALUE!</v>
      </c>
      <c r="G254" s="21" t="e">
        <f>RIGHT(Under15Girls!C132,LEN(Under15Girls!C132)-FIND(" ",Under15Girls!C132))</f>
        <v>#VALUE!</v>
      </c>
      <c r="H254" s="21" t="e">
        <f>VLOOKUP(Under15Girls!D132,clubs!A:B,2,FALSE)</f>
        <v>#N/A</v>
      </c>
      <c r="I254" s="21" t="str">
        <f>B254&amp;A254</f>
        <v>U15W</v>
      </c>
      <c r="J254" s="117">
        <f>Under15Girls!E132</f>
        <v>0.0</v>
      </c>
      <c r="K254" s="127">
        <f>Under15Girls!X132</f>
        <v>0.0</v>
      </c>
    </row>
    <row r="255" spans="1:18">
      <c r="A255" s="21" t="str">
        <f>Under15Girls!T133</f>
        <v>W</v>
      </c>
      <c r="B255" s="21" t="str">
        <f>Under15Girls!U133</f>
        <v>U15</v>
      </c>
      <c r="C255" s="21" t="str">
        <f>Under15Girls!V133</f>
        <v>SP3K</v>
      </c>
      <c r="D255" s="21" t="str">
        <f>Under15Girls!W133</f>
        <v>B</v>
      </c>
      <c r="E255" s="98">
        <f>Under15Girls!B133</f>
        <v>3.0</v>
      </c>
      <c r="F255" s="21" t="e">
        <f>LEFT(Under15Girls!C133,FIND(" ",Under15Girls!C133)-1)</f>
        <v>#VALUE!</v>
      </c>
      <c r="G255" s="21" t="e">
        <f>RIGHT(Under15Girls!C133,LEN(Under15Girls!C133)-FIND(" ",Under15Girls!C133))</f>
        <v>#VALUE!</v>
      </c>
      <c r="H255" s="21" t="e">
        <f>VLOOKUP(Under15Girls!D133,clubs!A:B,2,FALSE)</f>
        <v>#N/A</v>
      </c>
      <c r="I255" s="21" t="str">
        <f>B255&amp;A255</f>
        <v>U15W</v>
      </c>
      <c r="J255" s="117">
        <f>Under15Girls!E133</f>
        <v>0.0</v>
      </c>
      <c r="K255" s="127">
        <f>Under15Girls!X133</f>
        <v>0.0</v>
      </c>
    </row>
    <row r="256" spans="1:18">
      <c r="A256" s="21" t="str">
        <f>Under15Girls!T134</f>
        <v>W</v>
      </c>
      <c r="B256" s="21" t="str">
        <f>Under15Girls!U134</f>
        <v>U15</v>
      </c>
      <c r="C256" s="21" t="str">
        <f>Under15Girls!V134</f>
        <v>SP3K</v>
      </c>
      <c r="D256" s="21" t="str">
        <f>Under15Girls!W134</f>
        <v>B</v>
      </c>
      <c r="E256" s="98" t="str">
        <f>Under15Girls!B134</f>
        <v>4</v>
      </c>
      <c r="F256" s="21" t="e">
        <f>LEFT(Under15Girls!C134,FIND(" ",Under15Girls!C134)-1)</f>
        <v>#VALUE!</v>
      </c>
      <c r="G256" s="21" t="e">
        <f>RIGHT(Under15Girls!C134,LEN(Under15Girls!C134)-FIND(" ",Under15Girls!C134))</f>
        <v>#VALUE!</v>
      </c>
      <c r="H256" s="21" t="e">
        <f>VLOOKUP(Under15Girls!D134,clubs!A:B,2,FALSE)</f>
        <v>#N/A</v>
      </c>
      <c r="I256" s="21" t="str">
        <f>B256&amp;A256</f>
        <v>U15W</v>
      </c>
      <c r="J256" s="117">
        <f>Under15Girls!E134</f>
        <v>0.0</v>
      </c>
      <c r="K256" s="127">
        <f>Under15Girls!X134</f>
        <v>0.0</v>
      </c>
    </row>
    <row r="257" spans="1:18">
      <c r="A257" s="21" t="str">
        <f>Under15Girls!T135</f>
        <v>W</v>
      </c>
      <c r="B257" s="21" t="str">
        <f>Under15Girls!U135</f>
        <v>U15</v>
      </c>
      <c r="C257" s="21" t="str">
        <f>Under15Girls!V135</f>
        <v>SP3K</v>
      </c>
      <c r="D257" s="21" t="str">
        <f>Under15Girls!W135</f>
        <v>B</v>
      </c>
      <c r="E257" s="98" t="str">
        <f>Under15Girls!B135</f>
        <v>5</v>
      </c>
      <c r="F257" s="21" t="e">
        <f>LEFT(Under15Girls!C135,FIND(" ",Under15Girls!C135)-1)</f>
        <v>#VALUE!</v>
      </c>
      <c r="G257" s="21" t="e">
        <f>RIGHT(Under15Girls!C135,LEN(Under15Girls!C135)-FIND(" ",Under15Girls!C135))</f>
        <v>#VALUE!</v>
      </c>
      <c r="H257" s="21" t="e">
        <f>VLOOKUP(Under15Girls!D135,clubs!A:B,2,FALSE)</f>
        <v>#N/A</v>
      </c>
      <c r="I257" s="21" t="str">
        <f>B257&amp;A257</f>
        <v>U15W</v>
      </c>
      <c r="J257" s="117">
        <f>Under15Girls!E135</f>
        <v>0.0</v>
      </c>
      <c r="K257" s="127">
        <f>Under15Girls!X135</f>
        <v>0.0</v>
      </c>
    </row>
    <row r="258" spans="1:18">
      <c r="A258" s="21" t="str">
        <f>Under15Girls!T136</f>
        <v>W</v>
      </c>
      <c r="B258" s="21" t="str">
        <f>Under15Girls!U136</f>
        <v>U15</v>
      </c>
      <c r="C258" s="21" t="str">
        <f>Under15Girls!V136</f>
        <v>SP3K</v>
      </c>
      <c r="D258" s="21" t="str">
        <f>Under15Girls!W136</f>
        <v>B</v>
      </c>
      <c r="E258" s="98" t="str">
        <f>Under15Girls!B136</f>
        <v>6</v>
      </c>
      <c r="F258" s="21" t="e">
        <f>LEFT(Under15Girls!C136,FIND(" ",Under15Girls!C136)-1)</f>
        <v>#VALUE!</v>
      </c>
      <c r="G258" s="21" t="e">
        <f>RIGHT(Under15Girls!C136,LEN(Under15Girls!C136)-FIND(" ",Under15Girls!C136))</f>
        <v>#VALUE!</v>
      </c>
      <c r="H258" s="21" t="e">
        <f>VLOOKUP(Under15Girls!D136,clubs!A:B,2,FALSE)</f>
        <v>#N/A</v>
      </c>
      <c r="I258" s="21" t="str">
        <f>B258&amp;A258</f>
        <v>U15W</v>
      </c>
      <c r="J258" s="117">
        <f>Under15Girls!E136</f>
        <v>0.0</v>
      </c>
      <c r="K258" s="127">
        <f>Under15Girls!X136</f>
        <v>0.0</v>
      </c>
    </row>
    <row r="259" spans="1:18">
      <c r="A259" s="21" t="str">
        <f>Under15Girls!T137</f>
        <v>W</v>
      </c>
      <c r="B259" s="21" t="str">
        <f>Under15Girls!U137</f>
        <v>U15</v>
      </c>
      <c r="C259" s="21" t="str">
        <f>Under15Girls!V137</f>
        <v>SP3K</v>
      </c>
      <c r="D259" s="21" t="str">
        <f>Under15Girls!W137</f>
        <v>B</v>
      </c>
      <c r="E259" s="98" t="str">
        <f>Under15Girls!B137</f>
        <v>7</v>
      </c>
      <c r="F259" s="21" t="e">
        <f>LEFT(Under15Girls!C137,FIND(" ",Under15Girls!C137)-1)</f>
        <v>#VALUE!</v>
      </c>
      <c r="G259" s="21" t="e">
        <f>RIGHT(Under15Girls!C137,LEN(Under15Girls!C137)-FIND(" ",Under15Girls!C137))</f>
        <v>#VALUE!</v>
      </c>
      <c r="H259" s="21" t="e">
        <f>VLOOKUP(Under15Girls!D137,clubs!A:B,2,FALSE)</f>
        <v>#N/A</v>
      </c>
      <c r="I259" s="21" t="str">
        <f>B259&amp;A259</f>
        <v>U15W</v>
      </c>
      <c r="J259" s="117">
        <f>Under15Girls!E137</f>
        <v>0.0</v>
      </c>
      <c r="K259" s="127">
        <f>Under15Girls!X137</f>
        <v>0.0</v>
      </c>
    </row>
    <row r="260" spans="1:18">
      <c r="A260" s="21" t="str">
        <f>Under15Girls!T138</f>
        <v>W</v>
      </c>
      <c r="B260" s="21" t="str">
        <f>Under15Girls!U138</f>
        <v>U15</v>
      </c>
      <c r="C260" s="21" t="str">
        <f>Under15Girls!V138</f>
        <v>SP3K</v>
      </c>
      <c r="D260" s="21" t="str">
        <f>Under15Girls!W138</f>
        <v>B</v>
      </c>
      <c r="E260" s="98" t="str">
        <f>Under15Girls!B138</f>
        <v>8</v>
      </c>
      <c r="F260" s="21" t="e">
        <f>LEFT(Under15Girls!C138,FIND(" ",Under15Girls!C138)-1)</f>
        <v>#VALUE!</v>
      </c>
      <c r="G260" s="21" t="e">
        <f>RIGHT(Under15Girls!C138,LEN(Under15Girls!C138)-FIND(" ",Under15Girls!C138))</f>
        <v>#VALUE!</v>
      </c>
      <c r="H260" s="21" t="e">
        <f>VLOOKUP(Under15Girls!D138,clubs!A:B,2,FALSE)</f>
        <v>#N/A</v>
      </c>
      <c r="I260" s="21" t="str">
        <f>B260&amp;A260</f>
        <v>U15W</v>
      </c>
      <c r="J260" s="117">
        <f>Under15Girls!E138</f>
        <v>0.0</v>
      </c>
      <c r="K260" s="127">
        <f>Under15Girls!X138</f>
        <v>0.0</v>
      </c>
    </row>
    <row r="261" spans="1:18">
      <c r="A261" s="21">
        <f>Under15Girls!T139</f>
        <v>0.0</v>
      </c>
      <c r="B261" s="21">
        <f>Under15Girls!U139</f>
        <v>0.0</v>
      </c>
      <c r="C261" s="21">
        <f>Under15Girls!V139</f>
        <v>0.0</v>
      </c>
      <c r="D261" s="21">
        <f>Under15Girls!W139</f>
        <v>0.0</v>
      </c>
      <c r="E261" s="98">
        <f>Under15Girls!B139</f>
        <v>0.0</v>
      </c>
      <c r="F261" s="21" t="str">
        <f>LEFT(Under15Girls!C139,FIND(" ",Under15Girls!C139)-1)</f>
        <v>U15</v>
      </c>
      <c r="G261" s="21" t="str">
        <f>RIGHT(Under15Girls!C139,LEN(Under15Girls!C139)-FIND(" ",Under15Girls!C139))</f>
        <v>Girls A Discus</v>
      </c>
      <c r="H261" s="21" t="e">
        <f>VLOOKUP(Under15Girls!D139,clubs!A:B,2,FALSE)</f>
        <v>#N/A</v>
      </c>
      <c r="I261" s="21" t="str">
        <f>B261&amp;A261</f>
        <v>00</v>
      </c>
      <c r="J261" s="117" t="str">
        <f>Under15Girls!E139</f>
        <v>.</v>
      </c>
      <c r="K261" s="127">
        <f>Under15Girls!X139</f>
        <v>0.0</v>
      </c>
    </row>
    <row r="262" spans="1:18">
      <c r="A262" s="21" t="str">
        <f>Under15Girls!T140</f>
        <v>W</v>
      </c>
      <c r="B262" s="21" t="str">
        <f>Under15Girls!U140</f>
        <v>U15</v>
      </c>
      <c r="C262" s="21" t="str">
        <f>Under15Girls!V140</f>
        <v>DTW</v>
      </c>
      <c r="D262" s="21" t="str">
        <f>Under15Girls!W140</f>
        <v>A</v>
      </c>
      <c r="E262" s="98">
        <f>Under15Girls!B140</f>
        <v>1.0</v>
      </c>
      <c r="F262" s="21" t="str">
        <f>LEFT(Under15Girls!C140,FIND(" ",Under15Girls!C140)-1)</f>
        <v>Mia</v>
      </c>
      <c r="G262" s="21" t="str">
        <f>RIGHT(Under15Girls!C140,LEN(Under15Girls!C140)-FIND(" ",Under15Girls!C140))</f>
        <v>Groom</v>
      </c>
      <c r="H262" s="21" t="str">
        <f>VLOOKUP(Under15Girls!D140,clubs!A:B,2,FALSE)</f>
        <v>SBH</v>
      </c>
      <c r="I262" s="21" t="str">
        <f>B262&amp;A262</f>
        <v>U15W</v>
      </c>
      <c r="J262" s="117">
        <f>Under15Girls!E140</f>
        <v>15.8</v>
      </c>
      <c r="K262" s="127">
        <f>Under15Girls!X140</f>
        <v>0.0</v>
      </c>
    </row>
    <row r="263" spans="1:18">
      <c r="A263" s="21" t="str">
        <f>Under15Girls!T141</f>
        <v>W</v>
      </c>
      <c r="B263" s="21" t="str">
        <f>Under15Girls!U141</f>
        <v>U15</v>
      </c>
      <c r="C263" s="21" t="str">
        <f>Under15Girls!V141</f>
        <v>DTW</v>
      </c>
      <c r="D263" s="21" t="str">
        <f>Under15Girls!W141</f>
        <v>A</v>
      </c>
      <c r="E263" s="98">
        <f>Under15Girls!B141</f>
        <v>2.0</v>
      </c>
      <c r="F263" s="21" t="str">
        <f>LEFT(Under15Girls!C141,FIND(" ",Under15Girls!C141)-1)</f>
        <v>Mya</v>
      </c>
      <c r="G263" s="21" t="str">
        <f>RIGHT(Under15Girls!C141,LEN(Under15Girls!C141)-FIND(" ",Under15Girls!C141))</f>
        <v>Hornett</v>
      </c>
      <c r="H263" s="21" t="str">
        <f>VLOOKUP(Under15Girls!D141,clubs!A:B,2,FALSE)</f>
        <v>Trent P</v>
      </c>
      <c r="I263" s="21" t="str">
        <f>B263&amp;A263</f>
        <v>U15W</v>
      </c>
      <c r="J263" s="117">
        <f>Under15Girls!E141</f>
        <v>14.46</v>
      </c>
      <c r="K263" s="127">
        <f>Under15Girls!X141</f>
        <v>0.0</v>
      </c>
    </row>
    <row r="264" spans="1:18">
      <c r="A264" s="21" t="str">
        <f>Under15Girls!T142</f>
        <v>W</v>
      </c>
      <c r="B264" s="21" t="str">
        <f>Under15Girls!U142</f>
        <v>U15</v>
      </c>
      <c r="C264" s="21" t="str">
        <f>Under15Girls!V142</f>
        <v>DTW</v>
      </c>
      <c r="D264" s="21" t="str">
        <f>Under15Girls!W142</f>
        <v>A</v>
      </c>
      <c r="E264" s="98">
        <f>Under15Girls!B142</f>
        <v>3.0</v>
      </c>
      <c r="F264" s="21" t="e">
        <f>LEFT(Under15Girls!C142,FIND(" ",Under15Girls!C142)-1)</f>
        <v>#VALUE!</v>
      </c>
      <c r="G264" s="21" t="e">
        <f>RIGHT(Under15Girls!C142,LEN(Under15Girls!C142)-FIND(" ",Under15Girls!C142))</f>
        <v>#VALUE!</v>
      </c>
      <c r="H264" s="21" t="e">
        <f>VLOOKUP(Under15Girls!D142,clubs!A:B,2,FALSE)</f>
        <v>#N/A</v>
      </c>
      <c r="I264" s="21" t="str">
        <f>B264&amp;A264</f>
        <v>U15W</v>
      </c>
      <c r="J264" s="117">
        <f>Under15Girls!E142</f>
        <v>0.0</v>
      </c>
      <c r="K264" s="127">
        <f>Under15Girls!X142</f>
        <v>0.0</v>
      </c>
    </row>
    <row r="265" spans="1:18">
      <c r="A265" s="21" t="str">
        <f>Under15Girls!T143</f>
        <v>W</v>
      </c>
      <c r="B265" s="21" t="str">
        <f>Under15Girls!U143</f>
        <v>U15</v>
      </c>
      <c r="C265" s="21" t="str">
        <f>Under15Girls!V143</f>
        <v>DTW</v>
      </c>
      <c r="D265" s="21" t="str">
        <f>Under15Girls!W143</f>
        <v>A</v>
      </c>
      <c r="E265" s="98" t="str">
        <f>Under15Girls!B143</f>
        <v>4</v>
      </c>
      <c r="F265" s="21" t="e">
        <f>LEFT(Under15Girls!C143,FIND(" ",Under15Girls!C143)-1)</f>
        <v>#VALUE!</v>
      </c>
      <c r="G265" s="21" t="e">
        <f>RIGHT(Under15Girls!C143,LEN(Under15Girls!C143)-FIND(" ",Under15Girls!C143))</f>
        <v>#VALUE!</v>
      </c>
      <c r="H265" s="21" t="e">
        <f>VLOOKUP(Under15Girls!D143,clubs!A:B,2,FALSE)</f>
        <v>#N/A</v>
      </c>
      <c r="I265" s="21" t="str">
        <f>B265&amp;A265</f>
        <v>U15W</v>
      </c>
      <c r="J265" s="117">
        <f>Under15Girls!E143</f>
        <v>0.0</v>
      </c>
      <c r="K265" s="127">
        <f>Under15Girls!X143</f>
        <v>0.0</v>
      </c>
    </row>
    <row r="266" spans="1:18">
      <c r="A266" s="21" t="str">
        <f>Under15Girls!T144</f>
        <v>W</v>
      </c>
      <c r="B266" s="21" t="str">
        <f>Under15Girls!U144</f>
        <v>U15</v>
      </c>
      <c r="C266" s="21" t="str">
        <f>Under15Girls!V144</f>
        <v>DTW</v>
      </c>
      <c r="D266" s="21" t="str">
        <f>Under15Girls!W144</f>
        <v>A</v>
      </c>
      <c r="E266" s="98" t="str">
        <f>Under15Girls!B144</f>
        <v>5</v>
      </c>
      <c r="F266" s="21" t="e">
        <f>LEFT(Under15Girls!C144,FIND(" ",Under15Girls!C144)-1)</f>
        <v>#VALUE!</v>
      </c>
      <c r="G266" s="21" t="e">
        <f>RIGHT(Under15Girls!C144,LEN(Under15Girls!C144)-FIND(" ",Under15Girls!C144))</f>
        <v>#VALUE!</v>
      </c>
      <c r="H266" s="21" t="e">
        <f>VLOOKUP(Under15Girls!D144,clubs!A:B,2,FALSE)</f>
        <v>#N/A</v>
      </c>
      <c r="I266" s="21" t="str">
        <f>B266&amp;A266</f>
        <v>U15W</v>
      </c>
      <c r="J266" s="117">
        <f>Under15Girls!E144</f>
        <v>0.0</v>
      </c>
      <c r="K266" s="127">
        <f>Under15Girls!X144</f>
        <v>0.0</v>
      </c>
    </row>
    <row r="267" spans="1:18">
      <c r="A267" s="21" t="str">
        <f>Under15Girls!T145</f>
        <v>W</v>
      </c>
      <c r="B267" s="21" t="str">
        <f>Under15Girls!U145</f>
        <v>U15</v>
      </c>
      <c r="C267" s="21" t="str">
        <f>Under15Girls!V145</f>
        <v>DTW</v>
      </c>
      <c r="D267" s="21" t="str">
        <f>Under15Girls!W145</f>
        <v>A</v>
      </c>
      <c r="E267" s="98" t="str">
        <f>Under15Girls!B145</f>
        <v>6</v>
      </c>
      <c r="F267" s="21" t="e">
        <f>LEFT(Under15Girls!C145,FIND(" ",Under15Girls!C145)-1)</f>
        <v>#VALUE!</v>
      </c>
      <c r="G267" s="21" t="e">
        <f>RIGHT(Under15Girls!C145,LEN(Under15Girls!C145)-FIND(" ",Under15Girls!C145))</f>
        <v>#VALUE!</v>
      </c>
      <c r="H267" s="21" t="e">
        <f>VLOOKUP(Under15Girls!D145,clubs!A:B,2,FALSE)</f>
        <v>#N/A</v>
      </c>
      <c r="I267" s="21" t="str">
        <f>B267&amp;A267</f>
        <v>U15W</v>
      </c>
      <c r="J267" s="117">
        <f>Under15Girls!E145</f>
        <v>0.0</v>
      </c>
      <c r="K267" s="127">
        <f>Under15Girls!X145</f>
        <v>0.0</v>
      </c>
    </row>
    <row r="268" spans="1:18">
      <c r="A268" s="21" t="str">
        <f>Under15Girls!T146</f>
        <v>W</v>
      </c>
      <c r="B268" s="21" t="str">
        <f>Under15Girls!U146</f>
        <v>U15</v>
      </c>
      <c r="C268" s="21" t="str">
        <f>Under15Girls!V146</f>
        <v>DTW</v>
      </c>
      <c r="D268" s="21" t="str">
        <f>Under15Girls!W146</f>
        <v>A</v>
      </c>
      <c r="E268" s="98" t="str">
        <f>Under15Girls!B146</f>
        <v>7</v>
      </c>
      <c r="F268" s="21" t="e">
        <f>LEFT(Under15Girls!C146,FIND(" ",Under15Girls!C146)-1)</f>
        <v>#VALUE!</v>
      </c>
      <c r="G268" s="21" t="e">
        <f>RIGHT(Under15Girls!C146,LEN(Under15Girls!C146)-FIND(" ",Under15Girls!C146))</f>
        <v>#VALUE!</v>
      </c>
      <c r="H268" s="21" t="e">
        <f>VLOOKUP(Under15Girls!D146,clubs!A:B,2,FALSE)</f>
        <v>#N/A</v>
      </c>
      <c r="I268" s="21" t="str">
        <f>B268&amp;A268</f>
        <v>U15W</v>
      </c>
      <c r="J268" s="117">
        <f>Under15Girls!E146</f>
        <v>0.0</v>
      </c>
      <c r="K268" s="127">
        <f>Under15Girls!X146</f>
        <v>0.0</v>
      </c>
    </row>
    <row r="269" spans="1:18">
      <c r="A269" s="21" t="str">
        <f>Under15Girls!T147</f>
        <v>W</v>
      </c>
      <c r="B269" s="21" t="str">
        <f>Under15Girls!U147</f>
        <v>U15</v>
      </c>
      <c r="C269" s="21" t="str">
        <f>Under15Girls!V147</f>
        <v>DTW</v>
      </c>
      <c r="D269" s="21" t="str">
        <f>Under15Girls!W147</f>
        <v>A</v>
      </c>
      <c r="E269" s="98" t="str">
        <f>Under15Girls!B147</f>
        <v>8</v>
      </c>
      <c r="F269" s="21" t="e">
        <f>LEFT(Under15Girls!C147,FIND(" ",Under15Girls!C147)-1)</f>
        <v>#VALUE!</v>
      </c>
      <c r="G269" s="21" t="e">
        <f>RIGHT(Under15Girls!C147,LEN(Under15Girls!C147)-FIND(" ",Under15Girls!C147))</f>
        <v>#VALUE!</v>
      </c>
      <c r="H269" s="21" t="e">
        <f>VLOOKUP(Under15Girls!D147,clubs!A:B,2,FALSE)</f>
        <v>#N/A</v>
      </c>
      <c r="I269" s="21" t="str">
        <f>B269&amp;A269</f>
        <v>U15W</v>
      </c>
      <c r="J269" s="117">
        <f>Under15Girls!E147</f>
        <v>0.0</v>
      </c>
      <c r="K269" s="127">
        <f>Under15Girls!X147</f>
        <v>0.0</v>
      </c>
    </row>
    <row r="270" spans="1:18">
      <c r="A270" s="21">
        <f>Under15Girls!T148</f>
        <v>0.0</v>
      </c>
      <c r="B270" s="21">
        <f>Under15Girls!U148</f>
        <v>0.0</v>
      </c>
      <c r="C270" s="21">
        <f>Under15Girls!V148</f>
        <v>0.0</v>
      </c>
      <c r="D270" s="21">
        <f>Under15Girls!W148</f>
        <v>0.0</v>
      </c>
      <c r="E270" s="98">
        <f>Under15Girls!B148</f>
        <v>0.0</v>
      </c>
      <c r="F270" s="21" t="str">
        <f>LEFT(Under15Girls!C148,FIND(" ",Under15Girls!C148)-1)</f>
        <v>U15</v>
      </c>
      <c r="G270" s="21" t="str">
        <f>RIGHT(Under15Girls!C148,LEN(Under15Girls!C148)-FIND(" ",Under15Girls!C148))</f>
        <v>Girls B Discus</v>
      </c>
      <c r="H270" s="21" t="e">
        <f>VLOOKUP(Under15Girls!D148,clubs!A:B,2,FALSE)</f>
        <v>#N/A</v>
      </c>
      <c r="I270" s="21" t="str">
        <f>B270&amp;A270</f>
        <v>00</v>
      </c>
      <c r="J270" s="117" t="str">
        <f>Under15Girls!E148</f>
        <v>.</v>
      </c>
      <c r="K270" s="127">
        <f>Under15Girls!X148</f>
        <v>0.0</v>
      </c>
    </row>
    <row r="271" spans="1:18">
      <c r="A271" s="21" t="str">
        <f>Under15Girls!T149</f>
        <v>W</v>
      </c>
      <c r="B271" s="21" t="str">
        <f>Under15Girls!U149</f>
        <v>U15</v>
      </c>
      <c r="C271" s="21" t="str">
        <f>Under15Girls!V149</f>
        <v>DTW</v>
      </c>
      <c r="D271" s="21" t="str">
        <f>Under15Girls!W149</f>
        <v>B</v>
      </c>
      <c r="E271" s="98">
        <f>Under15Girls!B149</f>
        <v>1.0</v>
      </c>
      <c r="F271" s="21" t="str">
        <f>LEFT(Under15Girls!C149,FIND(" ",Under15Girls!C149)-1)</f>
        <v>Evelyn</v>
      </c>
      <c r="G271" s="21" t="str">
        <f>RIGHT(Under15Girls!C149,LEN(Under15Girls!C149)-FIND(" ",Under15Girls!C149))</f>
        <v>Barter</v>
      </c>
      <c r="H271" s="21" t="str">
        <f>VLOOKUP(Under15Girls!D149,clubs!A:B,2,FALSE)</f>
        <v>SBH</v>
      </c>
      <c r="I271" s="21" t="str">
        <f>B271&amp;A271</f>
        <v>U15W</v>
      </c>
      <c r="J271" s="117">
        <f>Under15Girls!E149</f>
        <v>13.1</v>
      </c>
      <c r="K271" s="127">
        <f>Under15Girls!X149</f>
        <v>0.0</v>
      </c>
    </row>
    <row r="272" spans="1:18">
      <c r="A272" s="21" t="str">
        <f>Under15Girls!T150</f>
        <v>W</v>
      </c>
      <c r="B272" s="21" t="str">
        <f>Under15Girls!U150</f>
        <v>U15</v>
      </c>
      <c r="C272" s="21" t="str">
        <f>Under15Girls!V150</f>
        <v>DTW</v>
      </c>
      <c r="D272" s="21" t="str">
        <f>Under15Girls!W150</f>
        <v>B</v>
      </c>
      <c r="E272" s="98">
        <f>Under15Girls!B150</f>
        <v>2.0</v>
      </c>
      <c r="F272" s="21" t="str">
        <f>LEFT(Under15Girls!C150,FIND(" ",Under15Girls!C150)-1)</f>
        <v>Nicole</v>
      </c>
      <c r="G272" s="21" t="str">
        <f>RIGHT(Under15Girls!C150,LEN(Under15Girls!C150)-FIND(" ",Under15Girls!C150))</f>
        <v>Bourdeaux</v>
      </c>
      <c r="H272" s="21" t="str">
        <f>VLOOKUP(Under15Girls!D150,clubs!A:B,2,FALSE)</f>
        <v>Trent P</v>
      </c>
      <c r="I272" s="21" t="str">
        <f>B272&amp;A272</f>
        <v>U15W</v>
      </c>
      <c r="J272" s="117">
        <f>Under15Girls!E150</f>
        <v>10.99</v>
      </c>
      <c r="K272" s="127">
        <f>Under15Girls!X150</f>
        <v>0.0</v>
      </c>
    </row>
    <row r="273" spans="1:18">
      <c r="A273" s="21" t="str">
        <f>Under15Girls!T151</f>
        <v>W</v>
      </c>
      <c r="B273" s="21" t="str">
        <f>Under15Girls!U151</f>
        <v>U15</v>
      </c>
      <c r="C273" s="21" t="str">
        <f>Under15Girls!V151</f>
        <v>DTW</v>
      </c>
      <c r="D273" s="21" t="str">
        <f>Under15Girls!W151</f>
        <v>B</v>
      </c>
      <c r="E273" s="98">
        <f>Under15Girls!B151</f>
        <v>3.0</v>
      </c>
      <c r="F273" s="21" t="e">
        <f>LEFT(Under15Girls!C151,FIND(" ",Under15Girls!C151)-1)</f>
        <v>#VALUE!</v>
      </c>
      <c r="G273" s="21" t="e">
        <f>RIGHT(Under15Girls!C151,LEN(Under15Girls!C151)-FIND(" ",Under15Girls!C151))</f>
        <v>#VALUE!</v>
      </c>
      <c r="H273" s="21" t="e">
        <f>VLOOKUP(Under15Girls!D151,clubs!A:B,2,FALSE)</f>
        <v>#N/A</v>
      </c>
      <c r="I273" s="21" t="str">
        <f>B273&amp;A273</f>
        <v>U15W</v>
      </c>
      <c r="J273" s="117">
        <f>Under15Girls!E151</f>
        <v>0.0</v>
      </c>
      <c r="K273" s="127">
        <f>Under15Girls!X151</f>
        <v>0.0</v>
      </c>
    </row>
    <row r="274" spans="1:18">
      <c r="A274" s="21" t="str">
        <f>Under15Girls!T152</f>
        <v>W</v>
      </c>
      <c r="B274" s="21" t="str">
        <f>Under15Girls!U152</f>
        <v>U15</v>
      </c>
      <c r="C274" s="21" t="str">
        <f>Under15Girls!V152</f>
        <v>DTW</v>
      </c>
      <c r="D274" s="21" t="str">
        <f>Under15Girls!W152</f>
        <v>B</v>
      </c>
      <c r="E274" s="98" t="str">
        <f>Under15Girls!B152</f>
        <v>4</v>
      </c>
      <c r="F274" s="21" t="e">
        <f>LEFT(Under15Girls!C152,FIND(" ",Under15Girls!C152)-1)</f>
        <v>#VALUE!</v>
      </c>
      <c r="G274" s="21" t="e">
        <f>RIGHT(Under15Girls!C152,LEN(Under15Girls!C152)-FIND(" ",Under15Girls!C152))</f>
        <v>#VALUE!</v>
      </c>
      <c r="H274" s="21" t="e">
        <f>VLOOKUP(Under15Girls!D152,clubs!A:B,2,FALSE)</f>
        <v>#N/A</v>
      </c>
      <c r="I274" s="21" t="str">
        <f>B274&amp;A274</f>
        <v>U15W</v>
      </c>
      <c r="J274" s="117">
        <f>Under15Girls!E152</f>
        <v>0.0</v>
      </c>
      <c r="K274" s="127">
        <f>Under15Girls!X152</f>
        <v>0.0</v>
      </c>
    </row>
    <row r="275" spans="1:18">
      <c r="A275" s="21" t="str">
        <f>Under15Girls!T153</f>
        <v>W</v>
      </c>
      <c r="B275" s="21" t="str">
        <f>Under15Girls!U153</f>
        <v>U15</v>
      </c>
      <c r="C275" s="21" t="str">
        <f>Under15Girls!V153</f>
        <v>DTW</v>
      </c>
      <c r="D275" s="21" t="str">
        <f>Under15Girls!W153</f>
        <v>B</v>
      </c>
      <c r="E275" s="98" t="str">
        <f>Under15Girls!B153</f>
        <v>5</v>
      </c>
      <c r="F275" s="21" t="e">
        <f>LEFT(Under15Girls!C153,FIND(" ",Under15Girls!C153)-1)</f>
        <v>#VALUE!</v>
      </c>
      <c r="G275" s="21" t="e">
        <f>RIGHT(Under15Girls!C153,LEN(Under15Girls!C153)-FIND(" ",Under15Girls!C153))</f>
        <v>#VALUE!</v>
      </c>
      <c r="H275" s="21" t="e">
        <f>VLOOKUP(Under15Girls!D153,clubs!A:B,2,FALSE)</f>
        <v>#N/A</v>
      </c>
      <c r="I275" s="21" t="str">
        <f>B275&amp;A275</f>
        <v>U15W</v>
      </c>
      <c r="J275" s="117">
        <f>Under15Girls!E153</f>
        <v>0.0</v>
      </c>
      <c r="K275" s="127">
        <f>Under15Girls!X153</f>
        <v>0.0</v>
      </c>
    </row>
    <row r="276" spans="1:18">
      <c r="A276" s="21" t="str">
        <f>Under15Girls!T154</f>
        <v>W</v>
      </c>
      <c r="B276" s="21" t="str">
        <f>Under15Girls!U154</f>
        <v>U15</v>
      </c>
      <c r="C276" s="21" t="str">
        <f>Under15Girls!V154</f>
        <v>DTW</v>
      </c>
      <c r="D276" s="21" t="str">
        <f>Under15Girls!W154</f>
        <v>B</v>
      </c>
      <c r="E276" s="98" t="str">
        <f>Under15Girls!B154</f>
        <v>6</v>
      </c>
      <c r="F276" s="21" t="e">
        <f>LEFT(Under15Girls!C154,FIND(" ",Under15Girls!C154)-1)</f>
        <v>#VALUE!</v>
      </c>
      <c r="G276" s="21" t="e">
        <f>RIGHT(Under15Girls!C154,LEN(Under15Girls!C154)-FIND(" ",Under15Girls!C154))</f>
        <v>#VALUE!</v>
      </c>
      <c r="H276" s="21" t="e">
        <f>VLOOKUP(Under15Girls!D154,clubs!A:B,2,FALSE)</f>
        <v>#N/A</v>
      </c>
      <c r="I276" s="21" t="str">
        <f>B276&amp;A276</f>
        <v>U15W</v>
      </c>
      <c r="J276" s="117">
        <f>Under15Girls!E154</f>
        <v>0.0</v>
      </c>
      <c r="K276" s="127">
        <f>Under15Girls!X154</f>
        <v>0.0</v>
      </c>
    </row>
    <row r="277" spans="1:18">
      <c r="A277" s="21" t="str">
        <f>Under15Girls!T155</f>
        <v>W</v>
      </c>
      <c r="B277" s="21" t="str">
        <f>Under15Girls!U155</f>
        <v>U15</v>
      </c>
      <c r="C277" s="21" t="str">
        <f>Under15Girls!V155</f>
        <v>DTW</v>
      </c>
      <c r="D277" s="21" t="str">
        <f>Under15Girls!W155</f>
        <v>B</v>
      </c>
      <c r="E277" s="98" t="str">
        <f>Under15Girls!B155</f>
        <v>7</v>
      </c>
      <c r="F277" s="21" t="e">
        <f>LEFT(Under15Girls!C155,FIND(" ",Under15Girls!C155)-1)</f>
        <v>#VALUE!</v>
      </c>
      <c r="G277" s="21" t="e">
        <f>RIGHT(Under15Girls!C155,LEN(Under15Girls!C155)-FIND(" ",Under15Girls!C155))</f>
        <v>#VALUE!</v>
      </c>
      <c r="H277" s="21" t="e">
        <f>VLOOKUP(Under15Girls!D155,clubs!A:B,2,FALSE)</f>
        <v>#N/A</v>
      </c>
      <c r="I277" s="21" t="str">
        <f>B277&amp;A277</f>
        <v>U15W</v>
      </c>
      <c r="J277" s="117">
        <f>Under15Girls!E155</f>
        <v>0.0</v>
      </c>
      <c r="K277" s="127">
        <f>Under15Girls!X155</f>
        <v>0.0</v>
      </c>
    </row>
    <row r="278" spans="1:18">
      <c r="A278" s="21" t="str">
        <f>Under15Girls!T156</f>
        <v>W</v>
      </c>
      <c r="B278" s="21" t="str">
        <f>Under15Girls!U156</f>
        <v>U15</v>
      </c>
      <c r="C278" s="21" t="str">
        <f>Under15Girls!V156</f>
        <v>DTW</v>
      </c>
      <c r="D278" s="21" t="str">
        <f>Under15Girls!W156</f>
        <v>B</v>
      </c>
      <c r="E278" s="98" t="str">
        <f>Under15Girls!B156</f>
        <v>8</v>
      </c>
      <c r="F278" s="21" t="e">
        <f>LEFT(Under15Girls!C156,FIND(" ",Under15Girls!C156)-1)</f>
        <v>#VALUE!</v>
      </c>
      <c r="G278" s="21" t="e">
        <f>RIGHT(Under15Girls!C156,LEN(Under15Girls!C156)-FIND(" ",Under15Girls!C156))</f>
        <v>#VALUE!</v>
      </c>
      <c r="H278" s="21" t="e">
        <f>VLOOKUP(Under15Girls!D156,clubs!A:B,2,FALSE)</f>
        <v>#N/A</v>
      </c>
      <c r="I278" s="21" t="str">
        <f>B278&amp;A278</f>
        <v>U15W</v>
      </c>
      <c r="J278" s="117">
        <f>Under15Girls!E156</f>
        <v>0.0</v>
      </c>
      <c r="K278" s="127">
        <f>Under15Girls!X156</f>
        <v>0.0</v>
      </c>
    </row>
    <row r="279" spans="1:18">
      <c r="A279" s="21">
        <f>Under15Girls!T157</f>
        <v>0.0</v>
      </c>
      <c r="B279" s="21">
        <f>Under15Girls!U157</f>
        <v>0.0</v>
      </c>
      <c r="C279" s="21">
        <f>Under15Girls!V157</f>
        <v>0.0</v>
      </c>
      <c r="D279" s="21">
        <f>Under15Girls!W157</f>
        <v>0.0</v>
      </c>
      <c r="E279" s="98">
        <f>Under15Girls!B157</f>
        <v>0.0</v>
      </c>
      <c r="F279" s="21" t="str">
        <f>LEFT(Under15Girls!C157,FIND(" ",Under15Girls!C157)-1)</f>
        <v>U15</v>
      </c>
      <c r="G279" s="21" t="str">
        <f>RIGHT(Under15Girls!C157,LEN(Under15Girls!C157)-FIND(" ",Under15Girls!C157))</f>
        <v>Girls 4x100m</v>
      </c>
      <c r="H279" s="21" t="e">
        <f>VLOOKUP(Under15Girls!D157,clubs!A:B,2,FALSE)</f>
        <v>#N/A</v>
      </c>
      <c r="I279" s="21" t="str">
        <f>B279&amp;A279</f>
        <v>00</v>
      </c>
      <c r="J279" s="117" t="str">
        <f>Under15Girls!E157</f>
        <v>.</v>
      </c>
      <c r="K279" s="127">
        <f>Under15Girls!X157</f>
        <v>0.0</v>
      </c>
    </row>
    <row r="280" spans="1:18">
      <c r="A280" s="21" t="str">
        <f>Under15Girls!T158</f>
        <v>W</v>
      </c>
      <c r="B280" s="21" t="str">
        <f>Under15Girls!U158</f>
        <v>U15</v>
      </c>
      <c r="C280" s="21" t="str">
        <f>Under15Girls!V158</f>
        <v>4x100</v>
      </c>
      <c r="D280" s="21">
        <f>Under15Girls!W158</f>
        <v>0.0</v>
      </c>
      <c r="E280" s="98">
        <f>Under15Girls!B158</f>
        <v>1.0</v>
      </c>
      <c r="F280" s="21" t="e">
        <f>LEFT(Under15Girls!C158,FIND(" ",Under15Girls!C158)-1)</f>
        <v>#VALUE!</v>
      </c>
      <c r="G280" s="21" t="e">
        <f>RIGHT(Under15Girls!C158,LEN(Under15Girls!C158)-FIND(" ",Under15Girls!C158))</f>
        <v>#VALUE!</v>
      </c>
      <c r="H280" s="21" t="str">
        <f>VLOOKUP(Under15Girls!D158,clubs!A:B,2,FALSE)</f>
        <v>SBH</v>
      </c>
      <c r="I280" s="21" t="str">
        <f>B280&amp;A280</f>
        <v>U15W</v>
      </c>
      <c r="J280" s="117">
        <f>Under15Girls!E158</f>
        <v>52.75</v>
      </c>
      <c r="K280" s="127">
        <f>Under15Girls!X158</f>
        <v>0.0</v>
      </c>
    </row>
    <row r="281" spans="1:18">
      <c r="A281" s="21" t="str">
        <f>Under15Girls!T159</f>
        <v>W</v>
      </c>
      <c r="B281" s="21" t="str">
        <f>Under15Girls!U159</f>
        <v>U15</v>
      </c>
      <c r="C281" s="21" t="str">
        <f>Under15Girls!V159</f>
        <v>4x100</v>
      </c>
      <c r="D281" s="21">
        <f>Under15Girls!W159</f>
        <v>0.0</v>
      </c>
      <c r="E281" s="98">
        <f>Under15Girls!B159</f>
        <v>2.0</v>
      </c>
      <c r="F281" s="21" t="e">
        <f>LEFT(Under15Girls!C159,FIND(" ",Under15Girls!C159)-1)</f>
        <v>#VALUE!</v>
      </c>
      <c r="G281" s="21" t="e">
        <f>RIGHT(Under15Girls!C159,LEN(Under15Girls!C159)-FIND(" ",Under15Girls!C159))</f>
        <v>#VALUE!</v>
      </c>
      <c r="H281" s="21" t="str">
        <f>VLOOKUP(Under15Girls!D159,clubs!A:B,2,FALSE)</f>
        <v>Lon Hth</v>
      </c>
      <c r="I281" s="21" t="str">
        <f>B281&amp;A281</f>
        <v>U15W</v>
      </c>
      <c r="J281" s="117">
        <f>Under15Girls!E159</f>
        <v>56.38</v>
      </c>
      <c r="K281" s="127">
        <f>Under15Girls!X159</f>
        <v>0.0</v>
      </c>
    </row>
    <row r="282" spans="1:18">
      <c r="A282" s="21" t="str">
        <f>Under15Girls!T160</f>
        <v>W</v>
      </c>
      <c r="B282" s="21" t="str">
        <f>Under15Girls!U160</f>
        <v>U15</v>
      </c>
      <c r="C282" s="21" t="str">
        <f>Under15Girls!V160</f>
        <v>4x100</v>
      </c>
      <c r="D282" s="21">
        <f>Under15Girls!W160</f>
        <v>0.0</v>
      </c>
      <c r="E282" s="98">
        <f>Under15Girls!B160</f>
        <v>3.0</v>
      </c>
      <c r="F282" s="21" t="e">
        <f>LEFT(Under15Girls!C160,FIND(" ",Under15Girls!C160)-1)</f>
        <v>#VALUE!</v>
      </c>
      <c r="G282" s="21" t="e">
        <f>RIGHT(Under15Girls!C160,LEN(Under15Girls!C160)-FIND(" ",Under15Girls!C160))</f>
        <v>#VALUE!</v>
      </c>
      <c r="H282" s="21" t="str">
        <f>VLOOKUP(Under15Girls!D160,clubs!A:B,2,FALSE)</f>
        <v>High</v>
      </c>
      <c r="I282" s="21" t="str">
        <f>B282&amp;A282</f>
        <v>U15W</v>
      </c>
      <c r="J282" s="117">
        <f>Under15Girls!E160</f>
        <v>63.65</v>
      </c>
      <c r="K282" s="127">
        <f>Under15Girls!X160</f>
        <v>0.0</v>
      </c>
    </row>
    <row r="283" spans="1:18">
      <c r="A283" s="21" t="str">
        <f>Under15Girls!T161</f>
        <v>W</v>
      </c>
      <c r="B283" s="21" t="str">
        <f>Under15Girls!U161</f>
        <v>U15</v>
      </c>
      <c r="C283" s="21" t="str">
        <f>Under15Girls!V161</f>
        <v>4x100</v>
      </c>
      <c r="D283" s="21">
        <f>Under15Girls!W161</f>
        <v>0.0</v>
      </c>
      <c r="E283" s="98" t="str">
        <f>Under15Girls!B161</f>
        <v>4</v>
      </c>
      <c r="F283" s="21" t="e">
        <f>LEFT(Under15Girls!C161,FIND(" ",Under15Girls!C161)-1)</f>
        <v>#VALUE!</v>
      </c>
      <c r="G283" s="21" t="e">
        <f>RIGHT(Under15Girls!C161,LEN(Under15Girls!C161)-FIND(" ",Under15Girls!C161))</f>
        <v>#VALUE!</v>
      </c>
      <c r="H283" s="21" t="e">
        <f>VLOOKUP(Under15Girls!D161,clubs!A:B,2,FALSE)</f>
        <v>#N/A</v>
      </c>
      <c r="I283" s="21" t="str">
        <f>B283&amp;A283</f>
        <v>U15W</v>
      </c>
      <c r="J283" s="117">
        <f>Under15Girls!E161</f>
        <v>0.0</v>
      </c>
      <c r="K283" s="127">
        <f>Under15Girls!X161</f>
        <v>0.0</v>
      </c>
    </row>
    <row r="284" spans="1:18">
      <c r="A284" s="21" t="str">
        <f>Under15Girls!T162</f>
        <v>W</v>
      </c>
      <c r="B284" s="21" t="str">
        <f>Under15Girls!U162</f>
        <v>U15</v>
      </c>
      <c r="C284" s="21" t="str">
        <f>Under15Girls!V162</f>
        <v>4x100</v>
      </c>
      <c r="D284" s="21">
        <f>Under15Girls!W162</f>
        <v>0.0</v>
      </c>
      <c r="E284" s="98" t="str">
        <f>Under15Girls!B162</f>
        <v>5</v>
      </c>
      <c r="F284" s="21" t="e">
        <f>LEFT(Under15Girls!C162,FIND(" ",Under15Girls!C162)-1)</f>
        <v>#VALUE!</v>
      </c>
      <c r="G284" s="21" t="e">
        <f>RIGHT(Under15Girls!C162,LEN(Under15Girls!C162)-FIND(" ",Under15Girls!C162))</f>
        <v>#VALUE!</v>
      </c>
      <c r="H284" s="21" t="e">
        <f>VLOOKUP(Under15Girls!D162,clubs!A:B,2,FALSE)</f>
        <v>#N/A</v>
      </c>
      <c r="I284" s="21" t="str">
        <f>B284&amp;A284</f>
        <v>U15W</v>
      </c>
      <c r="J284" s="117">
        <f>Under15Girls!E162</f>
        <v>0.0</v>
      </c>
      <c r="K284" s="127">
        <f>Under15Girls!X162</f>
        <v>0.0</v>
      </c>
    </row>
    <row r="285" spans="1:18">
      <c r="A285" s="21" t="str">
        <f>Under15Girls!T163</f>
        <v>W</v>
      </c>
      <c r="B285" s="21" t="str">
        <f>Under15Girls!U163</f>
        <v>U15</v>
      </c>
      <c r="C285" s="21" t="str">
        <f>Under15Girls!V163</f>
        <v>4x100</v>
      </c>
      <c r="D285" s="21">
        <f>Under15Girls!W163</f>
        <v>0.0</v>
      </c>
      <c r="E285" s="98" t="str">
        <f>Under15Girls!B163</f>
        <v>6</v>
      </c>
      <c r="F285" s="21" t="e">
        <f>LEFT(Under15Girls!C163,FIND(" ",Under15Girls!C163)-1)</f>
        <v>#VALUE!</v>
      </c>
      <c r="G285" s="21" t="e">
        <f>RIGHT(Under15Girls!C163,LEN(Under15Girls!C163)-FIND(" ",Under15Girls!C163))</f>
        <v>#VALUE!</v>
      </c>
      <c r="H285" s="21" t="e">
        <f>VLOOKUP(Under15Girls!D163,clubs!A:B,2,FALSE)</f>
        <v>#N/A</v>
      </c>
      <c r="I285" s="21" t="str">
        <f>B285&amp;A285</f>
        <v>U15W</v>
      </c>
      <c r="J285" s="117">
        <f>Under15Girls!E163</f>
        <v>0.0</v>
      </c>
      <c r="K285" s="127">
        <f>Under15Girls!X163</f>
        <v>0.0</v>
      </c>
    </row>
    <row r="286" spans="1:18">
      <c r="A286" s="21" t="str">
        <f>Under15Girls!T164</f>
        <v>W</v>
      </c>
      <c r="B286" s="21" t="str">
        <f>Under15Girls!U164</f>
        <v>U15</v>
      </c>
      <c r="C286" s="21" t="str">
        <f>Under15Girls!V164</f>
        <v>4x100</v>
      </c>
      <c r="D286" s="21">
        <f>Under15Girls!W164</f>
        <v>0.0</v>
      </c>
      <c r="E286" s="98" t="str">
        <f>Under15Girls!B164</f>
        <v>7</v>
      </c>
      <c r="F286" s="21" t="e">
        <f>LEFT(Under15Girls!C164,FIND(" ",Under15Girls!C164)-1)</f>
        <v>#VALUE!</v>
      </c>
      <c r="G286" s="21" t="e">
        <f>RIGHT(Under15Girls!C164,LEN(Under15Girls!C164)-FIND(" ",Under15Girls!C164))</f>
        <v>#VALUE!</v>
      </c>
      <c r="H286" s="21" t="e">
        <f>VLOOKUP(Under15Girls!D164,clubs!A:B,2,FALSE)</f>
        <v>#N/A</v>
      </c>
      <c r="I286" s="21" t="str">
        <f>B286&amp;A286</f>
        <v>U15W</v>
      </c>
      <c r="J286" s="117">
        <f>Under15Girls!E164</f>
        <v>0.0</v>
      </c>
      <c r="K286" s="127">
        <f>Under15Girls!X164</f>
        <v>0.0</v>
      </c>
    </row>
    <row r="287" spans="1:18">
      <c r="A287" s="21" t="str">
        <f>Under15Girls!T165</f>
        <v>W</v>
      </c>
      <c r="B287" s="21" t="str">
        <f>Under15Girls!U165</f>
        <v>U15</v>
      </c>
      <c r="C287" s="21" t="str">
        <f>Under15Girls!V165</f>
        <v>4x100</v>
      </c>
      <c r="D287" s="21">
        <f>Under15Girls!W165</f>
        <v>0.0</v>
      </c>
      <c r="E287" s="98" t="str">
        <f>Under15Girls!B165</f>
        <v>8</v>
      </c>
      <c r="F287" s="21" t="e">
        <f>LEFT(Under15Girls!C165,FIND(" ",Under15Girls!C165)-1)</f>
        <v>#VALUE!</v>
      </c>
      <c r="G287" s="21" t="e">
        <f>RIGHT(Under15Girls!C165,LEN(Under15Girls!C165)-FIND(" ",Under15Girls!C165))</f>
        <v>#VALUE!</v>
      </c>
      <c r="H287" s="21" t="e">
        <f>VLOOKUP(Under15Girls!D165,clubs!A:B,2,FALSE)</f>
        <v>#N/A</v>
      </c>
      <c r="I287" s="21" t="str">
        <f>B287&amp;A287</f>
        <v>U15W</v>
      </c>
      <c r="J287" s="117">
        <f>Under15Girls!E165</f>
        <v>0.0</v>
      </c>
      <c r="K287" s="127">
        <f>Under15Girls!X165</f>
        <v>0.0</v>
      </c>
    </row>
    <row r="288" spans="1:18">
      <c r="A288" s="21" t="str">
        <f>Under13Girls!T14</f>
        <v>W</v>
      </c>
      <c r="B288" s="21" t="str">
        <f>Under13Girls!U14</f>
        <v>U13</v>
      </c>
      <c r="C288" s="21">
        <f>Under13Girls!V14</f>
        <v>100.0</v>
      </c>
      <c r="D288" s="21" t="str">
        <f>Under13Girls!W14</f>
        <v>A</v>
      </c>
      <c r="E288" s="98">
        <f>Under13Girls!B14</f>
        <v>1.0</v>
      </c>
      <c r="F288" s="21" t="str">
        <f>LEFT(Under13Girls!C14,FIND(" ",Under13Girls!C14)-1)</f>
        <v>Zakia</v>
      </c>
      <c r="G288" s="21" t="str">
        <f>RIGHT(Under13Girls!C14,LEN(Under13Girls!C14)-FIND(" ",Under13Girls!C14))</f>
        <v>Mossi</v>
      </c>
      <c r="H288" s="21" t="str">
        <f>VLOOKUP(Under13Girls!D14,clubs!A:B,2,FALSE)</f>
        <v>TVH</v>
      </c>
      <c r="I288" s="21" t="str">
        <f>B288&amp;A288</f>
        <v>U13W</v>
      </c>
      <c r="J288" s="117">
        <f>Under13Girls!E14</f>
        <v>13.8</v>
      </c>
      <c r="K288" s="127">
        <f>Under13Girls!X14</f>
        <v>2.9</v>
      </c>
    </row>
    <row r="289" spans="1:18">
      <c r="A289" s="21" t="str">
        <f>Under13Girls!T15</f>
        <v>W</v>
      </c>
      <c r="B289" s="21" t="str">
        <f>Under13Girls!U15</f>
        <v>U13</v>
      </c>
      <c r="C289" s="21">
        <f>Under13Girls!V15</f>
        <v>100.0</v>
      </c>
      <c r="D289" s="21" t="str">
        <f>Under13Girls!W15</f>
        <v>A</v>
      </c>
      <c r="E289" s="98">
        <f>Under13Girls!B15</f>
        <v>2.0</v>
      </c>
      <c r="F289" s="21" t="str">
        <f>LEFT(Under13Girls!C15,FIND(" ",Under13Girls!C15)-1)</f>
        <v>Kyerah</v>
      </c>
      <c r="G289" s="21" t="str">
        <f>RIGHT(Under13Girls!C15,LEN(Under13Girls!C15)-FIND(" ",Under13Girls!C15))</f>
        <v>Scott</v>
      </c>
      <c r="H289" s="21" t="str">
        <f>VLOOKUP(Under13Girls!D15,clubs!A:B,2,FALSE)</f>
        <v>Lon Hth</v>
      </c>
      <c r="I289" s="21" t="str">
        <f>B289&amp;A289</f>
        <v>U13W</v>
      </c>
      <c r="J289" s="117">
        <f>Under13Girls!E15</f>
        <v>13.91</v>
      </c>
      <c r="K289" s="127">
        <f>Under13Girls!X15</f>
        <v>2.9</v>
      </c>
    </row>
    <row r="290" spans="1:18">
      <c r="A290" s="21" t="str">
        <f>Under13Girls!T16</f>
        <v>W</v>
      </c>
      <c r="B290" s="21" t="str">
        <f>Under13Girls!U16</f>
        <v>U13</v>
      </c>
      <c r="C290" s="21">
        <f>Under13Girls!V16</f>
        <v>100.0</v>
      </c>
      <c r="D290" s="21" t="str">
        <f>Under13Girls!W16</f>
        <v>A</v>
      </c>
      <c r="E290" s="98">
        <f>Under13Girls!B16</f>
        <v>3.0</v>
      </c>
      <c r="F290" s="21" t="str">
        <f>LEFT(Under13Girls!C16,FIND(" ",Under13Girls!C16)-1)</f>
        <v>Leandra</v>
      </c>
      <c r="G290" s="21" t="str">
        <f>RIGHT(Under13Girls!C16,LEN(Under13Girls!C16)-FIND(" ",Under13Girls!C16))</f>
        <v>Poukka</v>
      </c>
      <c r="H290" s="21" t="str">
        <f>VLOOKUP(Under13Girls!D16,clubs!A:B,2,FALSE)</f>
        <v>High</v>
      </c>
      <c r="I290" s="21" t="str">
        <f>B290&amp;A290</f>
        <v>U13W</v>
      </c>
      <c r="J290" s="117">
        <f>Under13Girls!E16</f>
        <v>15.49</v>
      </c>
      <c r="K290" s="127">
        <f>Under13Girls!X16</f>
        <v>2.9</v>
      </c>
    </row>
    <row r="291" spans="1:18">
      <c r="A291" s="21" t="str">
        <f>Under13Girls!T17</f>
        <v>W</v>
      </c>
      <c r="B291" s="21" t="str">
        <f>Under13Girls!U17</f>
        <v>U13</v>
      </c>
      <c r="C291" s="21">
        <f>Under13Girls!V17</f>
        <v>100.0</v>
      </c>
      <c r="D291" s="21" t="str">
        <f>Under13Girls!W17</f>
        <v>A</v>
      </c>
      <c r="E291" s="98" t="str">
        <f>Under13Girls!B17</f>
        <v>4</v>
      </c>
      <c r="F291" s="21" t="str">
        <f>LEFT(Under13Girls!C17,FIND(" ",Under13Girls!C17)-1)</f>
        <v>Ella</v>
      </c>
      <c r="G291" s="21" t="str">
        <f>RIGHT(Under13Girls!C17,LEN(Under13Girls!C17)-FIND(" ",Under13Girls!C17))</f>
        <v>Pathmandam</v>
      </c>
      <c r="H291" s="21" t="str">
        <f>VLOOKUP(Under13Girls!D17,clubs!A:B,2,FALSE)</f>
        <v>Barn</v>
      </c>
      <c r="I291" s="21" t="str">
        <f>B291&amp;A291</f>
        <v>U13W</v>
      </c>
      <c r="J291" s="117">
        <f>Under13Girls!E17</f>
        <v>15.77</v>
      </c>
      <c r="K291" s="127">
        <f>Under13Girls!X17</f>
        <v>2.9</v>
      </c>
    </row>
    <row r="292" spans="1:18">
      <c r="A292" s="21" t="str">
        <f>Under13Girls!T18</f>
        <v>W</v>
      </c>
      <c r="B292" s="21" t="str">
        <f>Under13Girls!U18</f>
        <v>U13</v>
      </c>
      <c r="C292" s="21">
        <f>Under13Girls!V18</f>
        <v>100.0</v>
      </c>
      <c r="D292" s="21" t="str">
        <f>Under13Girls!W18</f>
        <v>A</v>
      </c>
      <c r="E292" s="98" t="str">
        <f>Under13Girls!B18</f>
        <v>5</v>
      </c>
      <c r="F292" s="21" t="e">
        <f>LEFT(Under13Girls!C18,FIND(" ",Under13Girls!C18)-1)</f>
        <v>#VALUE!</v>
      </c>
      <c r="G292" s="21" t="e">
        <f>RIGHT(Under13Girls!C18,LEN(Under13Girls!C18)-FIND(" ",Under13Girls!C18))</f>
        <v>#VALUE!</v>
      </c>
      <c r="H292" s="21" t="e">
        <f>VLOOKUP(Under13Girls!D18,clubs!A:B,2,FALSE)</f>
        <v>#N/A</v>
      </c>
      <c r="I292" s="21" t="str">
        <f>B292&amp;A292</f>
        <v>U13W</v>
      </c>
      <c r="J292" s="117">
        <f>Under13Girls!E18</f>
        <v>0.0</v>
      </c>
      <c r="K292" s="127">
        <f>Under13Girls!X18</f>
        <v>2.9</v>
      </c>
    </row>
    <row r="293" spans="1:18">
      <c r="A293" s="21" t="str">
        <f>Under13Girls!T19</f>
        <v>W</v>
      </c>
      <c r="B293" s="21" t="str">
        <f>Under13Girls!U19</f>
        <v>U13</v>
      </c>
      <c r="C293" s="21">
        <f>Under13Girls!V19</f>
        <v>100.0</v>
      </c>
      <c r="D293" s="21" t="str">
        <f>Under13Girls!W19</f>
        <v>A</v>
      </c>
      <c r="E293" s="98" t="str">
        <f>Under13Girls!B19</f>
        <v>6</v>
      </c>
      <c r="F293" s="21" t="e">
        <f>LEFT(Under13Girls!C19,FIND(" ",Under13Girls!C19)-1)</f>
        <v>#VALUE!</v>
      </c>
      <c r="G293" s="21" t="e">
        <f>RIGHT(Under13Girls!C19,LEN(Under13Girls!C19)-FIND(" ",Under13Girls!C19))</f>
        <v>#VALUE!</v>
      </c>
      <c r="H293" s="21" t="e">
        <f>VLOOKUP(Under13Girls!D19,clubs!A:B,2,FALSE)</f>
        <v>#N/A</v>
      </c>
      <c r="I293" s="21" t="str">
        <f>B293&amp;A293</f>
        <v>U13W</v>
      </c>
      <c r="J293" s="117">
        <f>Under13Girls!E19</f>
        <v>0.0</v>
      </c>
      <c r="K293" s="127">
        <f>Under13Girls!X19</f>
        <v>2.9</v>
      </c>
    </row>
    <row r="294" spans="1:18">
      <c r="A294" s="21" t="str">
        <f>Under13Girls!T20</f>
        <v>W</v>
      </c>
      <c r="B294" s="21" t="str">
        <f>Under13Girls!U20</f>
        <v>U13</v>
      </c>
      <c r="C294" s="21">
        <f>Under13Girls!V20</f>
        <v>100.0</v>
      </c>
      <c r="D294" s="21" t="str">
        <f>Under13Girls!W20</f>
        <v>A</v>
      </c>
      <c r="E294" s="98">
        <f>Under13Girls!B20</f>
        <v>7.0</v>
      </c>
      <c r="F294" s="21" t="e">
        <f>LEFT(Under13Girls!C20,FIND(" ",Under13Girls!C20)-1)</f>
        <v>#VALUE!</v>
      </c>
      <c r="G294" s="21" t="e">
        <f>RIGHT(Under13Girls!C20,LEN(Under13Girls!C20)-FIND(" ",Under13Girls!C20))</f>
        <v>#VALUE!</v>
      </c>
      <c r="H294" s="21" t="e">
        <f>VLOOKUP(Under13Girls!D20,clubs!A:B,2,FALSE)</f>
        <v>#N/A</v>
      </c>
      <c r="I294" s="21" t="str">
        <f>B294&amp;A294</f>
        <v>U13W</v>
      </c>
      <c r="J294" s="117">
        <f>Under13Girls!E20</f>
        <v>0.0</v>
      </c>
      <c r="K294" s="127">
        <f>Under13Girls!X20</f>
        <v>2.9</v>
      </c>
    </row>
    <row r="295" spans="1:18">
      <c r="A295" s="21" t="str">
        <f>Under13Girls!T21</f>
        <v>W</v>
      </c>
      <c r="B295" s="21" t="str">
        <f>Under13Girls!U21</f>
        <v>U13</v>
      </c>
      <c r="C295" s="21">
        <f>Under13Girls!V21</f>
        <v>100.0</v>
      </c>
      <c r="D295" s="21" t="str">
        <f>Under13Girls!W21</f>
        <v>A</v>
      </c>
      <c r="E295" s="98">
        <f>Under13Girls!B21</f>
        <v>8.0</v>
      </c>
      <c r="F295" s="21" t="e">
        <f>LEFT(Under13Girls!C21,FIND(" ",Under13Girls!C21)-1)</f>
        <v>#VALUE!</v>
      </c>
      <c r="G295" s="21" t="e">
        <f>RIGHT(Under13Girls!C21,LEN(Under13Girls!C21)-FIND(" ",Under13Girls!C21))</f>
        <v>#VALUE!</v>
      </c>
      <c r="H295" s="21" t="e">
        <f>VLOOKUP(Under13Girls!D21,clubs!A:B,2,FALSE)</f>
        <v>#N/A</v>
      </c>
      <c r="I295" s="21" t="str">
        <f>B295&amp;A295</f>
        <v>U13W</v>
      </c>
      <c r="J295" s="117">
        <f>Under13Girls!E21</f>
        <v>0.0</v>
      </c>
      <c r="K295" s="127">
        <f>Under13Girls!X21</f>
        <v>2.9</v>
      </c>
    </row>
    <row r="296" spans="1:18">
      <c r="A296" s="21">
        <f>Under13Girls!T22</f>
        <v>0.0</v>
      </c>
      <c r="B296" s="21">
        <f>Under13Girls!U22</f>
        <v>0.0</v>
      </c>
      <c r="C296" s="21">
        <f>Under13Girls!V22</f>
        <v>0.0</v>
      </c>
      <c r="D296" s="21">
        <f>Under13Girls!W22</f>
        <v>0.0</v>
      </c>
      <c r="E296" s="98">
        <f>Under13Girls!B22</f>
        <v>0.0</v>
      </c>
      <c r="F296" s="21" t="str">
        <f>LEFT(Under13Girls!C22,FIND(" ",Under13Girls!C22)-1)</f>
        <v>U13</v>
      </c>
      <c r="G296" s="21" t="str">
        <f>RIGHT(Under13Girls!C22,LEN(Under13Girls!C22)-FIND(" ",Under13Girls!C22))</f>
        <v>Girls B 100m</v>
      </c>
      <c r="H296" s="21" t="e">
        <f>VLOOKUP(Under13Girls!D22,clubs!A:B,2,FALSE)</f>
        <v>#N/A</v>
      </c>
      <c r="I296" s="21" t="str">
        <f>B296&amp;A296</f>
        <v>00</v>
      </c>
      <c r="J296" s="117">
        <f>Under13Girls!E22</f>
        <v>2.1</v>
      </c>
      <c r="K296" s="127">
        <f>Under13Girls!X22</f>
        <v>0.0</v>
      </c>
    </row>
    <row r="297" spans="1:18">
      <c r="A297" s="21" t="str">
        <f>Under13Girls!T23</f>
        <v>W</v>
      </c>
      <c r="B297" s="21" t="str">
        <f>Under13Girls!U23</f>
        <v>U13</v>
      </c>
      <c r="C297" s="21">
        <f>Under13Girls!V23</f>
        <v>100.0</v>
      </c>
      <c r="D297" s="21" t="str">
        <f>Under13Girls!W23</f>
        <v>B</v>
      </c>
      <c r="E297" s="98">
        <f>Under13Girls!B23</f>
        <v>1.0</v>
      </c>
      <c r="F297" s="21" t="str">
        <f>LEFT(Under13Girls!C23,FIND(" ",Under13Girls!C23)-1)</f>
        <v>Sanaa</v>
      </c>
      <c r="G297" s="21" t="str">
        <f>RIGHT(Under13Girls!C23,LEN(Under13Girls!C23)-FIND(" ",Under13Girls!C23))</f>
        <v>Neunie</v>
      </c>
      <c r="H297" s="21" t="str">
        <f>VLOOKUP(Under13Girls!D23,clubs!A:B,2,FALSE)</f>
        <v>Lon Hth</v>
      </c>
      <c r="I297" s="21" t="str">
        <f>B297&amp;A297</f>
        <v>U13W</v>
      </c>
      <c r="J297" s="117">
        <f>Under13Girls!E23</f>
        <v>14.0</v>
      </c>
      <c r="K297" s="127">
        <f>Under13Girls!X23</f>
        <v>2.1</v>
      </c>
    </row>
    <row r="298" spans="1:18">
      <c r="A298" s="21" t="str">
        <f>Under13Girls!T24</f>
        <v>W</v>
      </c>
      <c r="B298" s="21" t="str">
        <f>Under13Girls!U24</f>
        <v>U13</v>
      </c>
      <c r="C298" s="21">
        <f>Under13Girls!V24</f>
        <v>100.0</v>
      </c>
      <c r="D298" s="21" t="str">
        <f>Under13Girls!W24</f>
        <v>B</v>
      </c>
      <c r="E298" s="98">
        <f>Under13Girls!B24</f>
        <v>2.0</v>
      </c>
      <c r="F298" s="21" t="str">
        <f>LEFT(Under13Girls!C24,FIND(" ",Under13Girls!C24)-1)</f>
        <v>EZINWA</v>
      </c>
      <c r="G298" s="21" t="str">
        <f>RIGHT(Under13Girls!C24,LEN(Under13Girls!C24)-FIND(" ",Under13Girls!C24))</f>
        <v>OCHEI-OKPARA</v>
      </c>
      <c r="H298" s="21" t="str">
        <f>VLOOKUP(Under13Girls!D24,clubs!A:B,2,FALSE)</f>
        <v>High</v>
      </c>
      <c r="I298" s="21" t="str">
        <f>B298&amp;A298</f>
        <v>U13W</v>
      </c>
      <c r="J298" s="117">
        <f>Under13Girls!E24</f>
        <v>14.41</v>
      </c>
      <c r="K298" s="127">
        <f>Under13Girls!X24</f>
        <v>2.1</v>
      </c>
    </row>
    <row r="299" spans="1:18">
      <c r="A299" s="21" t="str">
        <f>Under13Girls!T25</f>
        <v>W</v>
      </c>
      <c r="B299" s="21" t="str">
        <f>Under13Girls!U25</f>
        <v>U13</v>
      </c>
      <c r="C299" s="21">
        <f>Under13Girls!V25</f>
        <v>100.0</v>
      </c>
      <c r="D299" s="21" t="str">
        <f>Under13Girls!W25</f>
        <v>B</v>
      </c>
      <c r="E299" s="98">
        <f>Under13Girls!B25</f>
        <v>3.0</v>
      </c>
      <c r="F299" s="21" t="str">
        <f>LEFT(Under13Girls!C25,FIND(" ",Under13Girls!C25)-1)</f>
        <v>Angel</v>
      </c>
      <c r="G299" s="21" t="str">
        <f>RIGHT(Under13Girls!C25,LEN(Under13Girls!C25)-FIND(" ",Under13Girls!C25))</f>
        <v>Acheampong</v>
      </c>
      <c r="H299" s="21" t="str">
        <f>VLOOKUP(Under13Girls!D25,clubs!A:B,2,FALSE)</f>
        <v>TVH</v>
      </c>
      <c r="I299" s="21" t="str">
        <f>B299&amp;A299</f>
        <v>U13W</v>
      </c>
      <c r="J299" s="117">
        <f>Under13Girls!E25</f>
        <v>14.6</v>
      </c>
      <c r="K299" s="127">
        <f>Under13Girls!X25</f>
        <v>2.1</v>
      </c>
    </row>
    <row r="300" spans="1:18">
      <c r="A300" s="21" t="str">
        <f>Under13Girls!T26</f>
        <v>W</v>
      </c>
      <c r="B300" s="21" t="str">
        <f>Under13Girls!U26</f>
        <v>U13</v>
      </c>
      <c r="C300" s="21">
        <f>Under13Girls!V26</f>
        <v>100.0</v>
      </c>
      <c r="D300" s="21" t="str">
        <f>Under13Girls!W26</f>
        <v>B</v>
      </c>
      <c r="E300" s="98" t="str">
        <f>Under13Girls!B26</f>
        <v>4</v>
      </c>
      <c r="F300" s="21" t="e">
        <f>LEFT(Under13Girls!C26,FIND(" ",Under13Girls!C26)-1)</f>
        <v>#VALUE!</v>
      </c>
      <c r="G300" s="21" t="e">
        <f>RIGHT(Under13Girls!C26,LEN(Under13Girls!C26)-FIND(" ",Under13Girls!C26))</f>
        <v>#VALUE!</v>
      </c>
      <c r="H300" s="21" t="e">
        <f>VLOOKUP(Under13Girls!D26,clubs!A:B,2,FALSE)</f>
        <v>#N/A</v>
      </c>
      <c r="I300" s="21" t="str">
        <f>B300&amp;A300</f>
        <v>U13W</v>
      </c>
      <c r="J300" s="117">
        <f>Under13Girls!E26</f>
        <v>0.0</v>
      </c>
      <c r="K300" s="127">
        <f>Under13Girls!X26</f>
        <v>2.1</v>
      </c>
    </row>
    <row r="301" spans="1:18">
      <c r="A301" s="21" t="str">
        <f>Under13Girls!T27</f>
        <v>W</v>
      </c>
      <c r="B301" s="21" t="str">
        <f>Under13Girls!U27</f>
        <v>U13</v>
      </c>
      <c r="C301" s="21">
        <f>Under13Girls!V27</f>
        <v>100.0</v>
      </c>
      <c r="D301" s="21" t="str">
        <f>Under13Girls!W27</f>
        <v>B</v>
      </c>
      <c r="E301" s="98" t="str">
        <f>Under13Girls!B27</f>
        <v>5</v>
      </c>
      <c r="F301" s="21" t="e">
        <f>LEFT(Under13Girls!C27,FIND(" ",Under13Girls!C27)-1)</f>
        <v>#VALUE!</v>
      </c>
      <c r="G301" s="21" t="e">
        <f>RIGHT(Under13Girls!C27,LEN(Under13Girls!C27)-FIND(" ",Under13Girls!C27))</f>
        <v>#VALUE!</v>
      </c>
      <c r="H301" s="21" t="e">
        <f>VLOOKUP(Under13Girls!D27,clubs!A:B,2,FALSE)</f>
        <v>#N/A</v>
      </c>
      <c r="I301" s="21" t="str">
        <f>B301&amp;A301</f>
        <v>U13W</v>
      </c>
      <c r="J301" s="117">
        <f>Under13Girls!E27</f>
        <v>0.0</v>
      </c>
      <c r="K301" s="127">
        <f>Under13Girls!X27</f>
        <v>2.1</v>
      </c>
    </row>
    <row r="302" spans="1:18">
      <c r="A302" s="21" t="str">
        <f>Under13Girls!T28</f>
        <v>W</v>
      </c>
      <c r="B302" s="21" t="str">
        <f>Under13Girls!U28</f>
        <v>U13</v>
      </c>
      <c r="C302" s="21">
        <f>Under13Girls!V28</f>
        <v>100.0</v>
      </c>
      <c r="D302" s="21" t="str">
        <f>Under13Girls!W28</f>
        <v>B</v>
      </c>
      <c r="E302" s="98" t="str">
        <f>Under13Girls!B28</f>
        <v>6</v>
      </c>
      <c r="F302" s="21" t="e">
        <f>LEFT(Under13Girls!C28,FIND(" ",Under13Girls!C28)-1)</f>
        <v>#VALUE!</v>
      </c>
      <c r="G302" s="21" t="e">
        <f>RIGHT(Under13Girls!C28,LEN(Under13Girls!C28)-FIND(" ",Under13Girls!C28))</f>
        <v>#VALUE!</v>
      </c>
      <c r="H302" s="21" t="e">
        <f>VLOOKUP(Under13Girls!D28,clubs!A:B,2,FALSE)</f>
        <v>#N/A</v>
      </c>
      <c r="I302" s="21" t="str">
        <f>B302&amp;A302</f>
        <v>U13W</v>
      </c>
      <c r="J302" s="117">
        <f>Under13Girls!E28</f>
        <v>0.0</v>
      </c>
      <c r="K302" s="127">
        <f>Under13Girls!X28</f>
        <v>2.1</v>
      </c>
    </row>
    <row r="303" spans="1:18">
      <c r="A303" s="21" t="str">
        <f>Under13Girls!T29</f>
        <v>W</v>
      </c>
      <c r="B303" s="21" t="str">
        <f>Under13Girls!U29</f>
        <v>U13</v>
      </c>
      <c r="C303" s="21">
        <f>Under13Girls!V29</f>
        <v>100.0</v>
      </c>
      <c r="D303" s="21" t="str">
        <f>Under13Girls!W29</f>
        <v>B</v>
      </c>
      <c r="E303" s="98">
        <f>Under13Girls!B29</f>
        <v>7.0</v>
      </c>
      <c r="F303" s="21" t="e">
        <f>LEFT(Under13Girls!C29,FIND(" ",Under13Girls!C29)-1)</f>
        <v>#VALUE!</v>
      </c>
      <c r="G303" s="21" t="e">
        <f>RIGHT(Under13Girls!C29,LEN(Under13Girls!C29)-FIND(" ",Under13Girls!C29))</f>
        <v>#VALUE!</v>
      </c>
      <c r="H303" s="21" t="e">
        <f>VLOOKUP(Under13Girls!D29,clubs!A:B,2,FALSE)</f>
        <v>#N/A</v>
      </c>
      <c r="I303" s="21" t="str">
        <f>B303&amp;A303</f>
        <v>U13W</v>
      </c>
      <c r="J303" s="117">
        <f>Under13Girls!E29</f>
        <v>0.0</v>
      </c>
      <c r="K303" s="127">
        <f>Under13Girls!X29</f>
        <v>2.1</v>
      </c>
    </row>
    <row r="304" spans="1:18">
      <c r="A304" s="21" t="str">
        <f>Under13Girls!T30</f>
        <v>W</v>
      </c>
      <c r="B304" s="21" t="str">
        <f>Under13Girls!U30</f>
        <v>U13</v>
      </c>
      <c r="C304" s="21">
        <f>Under13Girls!V30</f>
        <v>100.0</v>
      </c>
      <c r="D304" s="21" t="str">
        <f>Under13Girls!W30</f>
        <v>B</v>
      </c>
      <c r="E304" s="98">
        <f>Under13Girls!B30</f>
        <v>8.0</v>
      </c>
      <c r="F304" s="21" t="e">
        <f>LEFT(Under13Girls!C30,FIND(" ",Under13Girls!C30)-1)</f>
        <v>#VALUE!</v>
      </c>
      <c r="G304" s="21" t="e">
        <f>RIGHT(Under13Girls!C30,LEN(Under13Girls!C30)-FIND(" ",Under13Girls!C30))</f>
        <v>#VALUE!</v>
      </c>
      <c r="H304" s="21" t="e">
        <f>VLOOKUP(Under13Girls!D30,clubs!A:B,2,FALSE)</f>
        <v>#N/A</v>
      </c>
      <c r="I304" s="21" t="str">
        <f>B304&amp;A304</f>
        <v>U13W</v>
      </c>
      <c r="J304" s="117">
        <f>Under13Girls!E30</f>
        <v>0.0</v>
      </c>
      <c r="K304" s="127">
        <f>Under13Girls!X30</f>
        <v>2.1</v>
      </c>
    </row>
    <row r="305" spans="1:18">
      <c r="A305" s="21">
        <f>Under13Girls!T31</f>
        <v>0.0</v>
      </c>
      <c r="B305" s="21">
        <f>Under13Girls!U31</f>
        <v>0.0</v>
      </c>
      <c r="C305" s="21">
        <f>Under13Girls!V31</f>
        <v>0.0</v>
      </c>
      <c r="D305" s="21">
        <f>Under13Girls!W31</f>
        <v>0.0</v>
      </c>
      <c r="E305" s="98">
        <f>Under13Girls!B31</f>
        <v>0.0</v>
      </c>
      <c r="F305" s="21" t="str">
        <f>LEFT(Under13Girls!C31,FIND(" ",Under13Girls!C31)-1)</f>
        <v>U13</v>
      </c>
      <c r="G305" s="21" t="str">
        <f>RIGHT(Under13Girls!C31,LEN(Under13Girls!C31)-FIND(" ",Under13Girls!C31))</f>
        <v>Girls A 800m</v>
      </c>
      <c r="H305" s="21" t="e">
        <f>VLOOKUP(Under13Girls!D31,clubs!A:B,2,FALSE)</f>
        <v>#N/A</v>
      </c>
      <c r="I305" s="21" t="str">
        <f>B305&amp;A305</f>
        <v>00</v>
      </c>
      <c r="J305" s="117" t="str">
        <f>Under13Girls!E31</f>
        <v>.</v>
      </c>
      <c r="K305" s="127">
        <f>Under13Girls!X31</f>
        <v>0.0</v>
      </c>
    </row>
    <row r="306" spans="1:18">
      <c r="A306" s="21" t="str">
        <f>Under13Girls!T32</f>
        <v>W</v>
      </c>
      <c r="B306" s="21" t="str">
        <f>Under13Girls!U32</f>
        <v>U13</v>
      </c>
      <c r="C306" s="21">
        <f>Under13Girls!V32</f>
        <v>800.0</v>
      </c>
      <c r="D306" s="21" t="str">
        <f>Under13Girls!W32</f>
        <v>A</v>
      </c>
      <c r="E306" s="98">
        <f>Under13Girls!B32</f>
        <v>1.0</v>
      </c>
      <c r="F306" s="21" t="str">
        <f>LEFT(Under13Girls!C32,FIND(" ",Under13Girls!C32)-1)</f>
        <v>Zakia</v>
      </c>
      <c r="G306" s="21" t="str">
        <f>RIGHT(Under13Girls!C32,LEN(Under13Girls!C32)-FIND(" ",Under13Girls!C32))</f>
        <v>Mossi</v>
      </c>
      <c r="H306" s="21" t="str">
        <f>VLOOKUP(Under13Girls!D32,clubs!A:B,2,FALSE)</f>
        <v>TVH</v>
      </c>
      <c r="I306" s="21" t="str">
        <f>B306&amp;A306</f>
        <v>U13W</v>
      </c>
      <c r="J306" s="117" t="str">
        <f>Under13Girls!E32</f>
        <v>2:36.06</v>
      </c>
      <c r="K306" s="127" t="str">
        <f>Under13Girls!X32</f>
        <v/>
      </c>
    </row>
    <row r="307" spans="1:18">
      <c r="A307" s="21" t="str">
        <f>Under13Girls!T33</f>
        <v>W</v>
      </c>
      <c r="B307" s="21" t="str">
        <f>Under13Girls!U33</f>
        <v>U13</v>
      </c>
      <c r="C307" s="21">
        <f>Under13Girls!V33</f>
        <v>800.0</v>
      </c>
      <c r="D307" s="21" t="str">
        <f>Under13Girls!W33</f>
        <v>A</v>
      </c>
      <c r="E307" s="98">
        <f>Under13Girls!B33</f>
        <v>2.0</v>
      </c>
      <c r="F307" s="21" t="str">
        <f>LEFT(Under13Girls!C33,FIND(" ",Under13Girls!C33)-1)</f>
        <v>Rhianna</v>
      </c>
      <c r="G307" s="21" t="str">
        <f>RIGHT(Under13Girls!C33,LEN(Under13Girls!C33)-FIND(" ",Under13Girls!C33))</f>
        <v>Smith</v>
      </c>
      <c r="H307" s="21" t="str">
        <f>VLOOKUP(Under13Girls!D33,clubs!A:B,2,FALSE)</f>
        <v>E&amp;H</v>
      </c>
      <c r="I307" s="21" t="str">
        <f>B307&amp;A307</f>
        <v>U13W</v>
      </c>
      <c r="J307" s="117" t="str">
        <f>Under13Girls!E33</f>
        <v>2:41.50</v>
      </c>
      <c r="K307" s="127" t="str">
        <f>Under13Girls!X33</f>
        <v/>
      </c>
    </row>
    <row r="308" spans="1:18">
      <c r="A308" s="21" t="str">
        <f>Under13Girls!T34</f>
        <v>W</v>
      </c>
      <c r="B308" s="21" t="str">
        <f>Under13Girls!U34</f>
        <v>U13</v>
      </c>
      <c r="C308" s="21">
        <f>Under13Girls!V34</f>
        <v>800.0</v>
      </c>
      <c r="D308" s="21" t="str">
        <f>Under13Girls!W34</f>
        <v>A</v>
      </c>
      <c r="E308" s="98">
        <f>Under13Girls!B34</f>
        <v>3.0</v>
      </c>
      <c r="F308" s="21" t="str">
        <f>LEFT(Under13Girls!C34,FIND(" ",Under13Girls!C34)-1)</f>
        <v>Lily</v>
      </c>
      <c r="G308" s="21" t="str">
        <f>RIGHT(Under13Girls!C34,LEN(Under13Girls!C34)-FIND(" ",Under13Girls!C34))</f>
        <v>Mitchell</v>
      </c>
      <c r="H308" s="21" t="str">
        <f>VLOOKUP(Under13Girls!D34,clubs!A:B,2,FALSE)</f>
        <v>High</v>
      </c>
      <c r="I308" s="21" t="str">
        <f>B308&amp;A308</f>
        <v>U13W</v>
      </c>
      <c r="J308" s="117" t="str">
        <f>Under13Girls!E34</f>
        <v>3:18.42</v>
      </c>
      <c r="K308" s="127" t="str">
        <f>Under13Girls!X34</f>
        <v/>
      </c>
    </row>
    <row r="309" spans="1:18">
      <c r="A309" s="21" t="str">
        <f>Under13Girls!T35</f>
        <v>W</v>
      </c>
      <c r="B309" s="21" t="str">
        <f>Under13Girls!U35</f>
        <v>U13</v>
      </c>
      <c r="C309" s="21">
        <f>Under13Girls!V35</f>
        <v>800.0</v>
      </c>
      <c r="D309" s="21" t="str">
        <f>Under13Girls!W35</f>
        <v>A</v>
      </c>
      <c r="E309" s="98" t="str">
        <f>Under13Girls!B35</f>
        <v>4</v>
      </c>
      <c r="F309" s="21" t="e">
        <f>LEFT(Under13Girls!C35,FIND(" ",Under13Girls!C35)-1)</f>
        <v>#VALUE!</v>
      </c>
      <c r="G309" s="21" t="e">
        <f>RIGHT(Under13Girls!C35,LEN(Under13Girls!C35)-FIND(" ",Under13Girls!C35))</f>
        <v>#VALUE!</v>
      </c>
      <c r="H309" s="21" t="e">
        <f>VLOOKUP(Under13Girls!D35,clubs!A:B,2,FALSE)</f>
        <v>#N/A</v>
      </c>
      <c r="I309" s="21" t="str">
        <f>B309&amp;A309</f>
        <v>U13W</v>
      </c>
      <c r="J309" s="117">
        <f>Under13Girls!E35</f>
        <v>0.0</v>
      </c>
      <c r="K309" s="127" t="str">
        <f>Under13Girls!X35</f>
        <v/>
      </c>
    </row>
    <row r="310" spans="1:18">
      <c r="A310" s="21" t="str">
        <f>Under13Girls!T36</f>
        <v>W</v>
      </c>
      <c r="B310" s="21" t="str">
        <f>Under13Girls!U36</f>
        <v>U13</v>
      </c>
      <c r="C310" s="21">
        <f>Under13Girls!V36</f>
        <v>800.0</v>
      </c>
      <c r="D310" s="21" t="str">
        <f>Under13Girls!W36</f>
        <v>A</v>
      </c>
      <c r="E310" s="98" t="str">
        <f>Under13Girls!B36</f>
        <v>5</v>
      </c>
      <c r="F310" s="21" t="e">
        <f>LEFT(Under13Girls!C36,FIND(" ",Under13Girls!C36)-1)</f>
        <v>#VALUE!</v>
      </c>
      <c r="G310" s="21" t="e">
        <f>RIGHT(Under13Girls!C36,LEN(Under13Girls!C36)-FIND(" ",Under13Girls!C36))</f>
        <v>#VALUE!</v>
      </c>
      <c r="H310" s="21" t="e">
        <f>VLOOKUP(Under13Girls!D36,clubs!A:B,2,FALSE)</f>
        <v>#N/A</v>
      </c>
      <c r="I310" s="21" t="str">
        <f>B310&amp;A310</f>
        <v>U13W</v>
      </c>
      <c r="J310" s="117">
        <f>Under13Girls!E36</f>
        <v>0.0</v>
      </c>
      <c r="K310" s="127" t="str">
        <f>Under13Girls!X36</f>
        <v/>
      </c>
    </row>
    <row r="311" spans="1:18">
      <c r="A311" s="21" t="str">
        <f>Under13Girls!T37</f>
        <v>W</v>
      </c>
      <c r="B311" s="21" t="str">
        <f>Under13Girls!U37</f>
        <v>U13</v>
      </c>
      <c r="C311" s="21">
        <f>Under13Girls!V37</f>
        <v>800.0</v>
      </c>
      <c r="D311" s="21" t="str">
        <f>Under13Girls!W37</f>
        <v>A</v>
      </c>
      <c r="E311" s="98" t="str">
        <f>Under13Girls!B37</f>
        <v>6</v>
      </c>
      <c r="F311" s="21" t="e">
        <f>LEFT(Under13Girls!C37,FIND(" ",Under13Girls!C37)-1)</f>
        <v>#VALUE!</v>
      </c>
      <c r="G311" s="21" t="e">
        <f>RIGHT(Under13Girls!C37,LEN(Under13Girls!C37)-FIND(" ",Under13Girls!C37))</f>
        <v>#VALUE!</v>
      </c>
      <c r="H311" s="21" t="e">
        <f>VLOOKUP(Under13Girls!D37,clubs!A:B,2,FALSE)</f>
        <v>#N/A</v>
      </c>
      <c r="I311" s="21" t="str">
        <f>B311&amp;A311</f>
        <v>U13W</v>
      </c>
      <c r="J311" s="117">
        <f>Under13Girls!E37</f>
        <v>0.0</v>
      </c>
      <c r="K311" s="127" t="str">
        <f>Under13Girls!X37</f>
        <v/>
      </c>
    </row>
    <row r="312" spans="1:18">
      <c r="A312" s="21" t="str">
        <f>Under13Girls!T38</f>
        <v>W</v>
      </c>
      <c r="B312" s="21" t="str">
        <f>Under13Girls!U38</f>
        <v>U13</v>
      </c>
      <c r="C312" s="21">
        <f>Under13Girls!V38</f>
        <v>800.0</v>
      </c>
      <c r="D312" s="21" t="str">
        <f>Under13Girls!W38</f>
        <v>A</v>
      </c>
      <c r="E312" s="98" t="str">
        <f>Under13Girls!B38</f>
        <v>7</v>
      </c>
      <c r="F312" s="21" t="e">
        <f>LEFT(Under13Girls!C38,FIND(" ",Under13Girls!C38)-1)</f>
        <v>#VALUE!</v>
      </c>
      <c r="G312" s="21" t="e">
        <f>RIGHT(Under13Girls!C38,LEN(Under13Girls!C38)-FIND(" ",Under13Girls!C38))</f>
        <v>#VALUE!</v>
      </c>
      <c r="H312" s="21" t="e">
        <f>VLOOKUP(Under13Girls!D38,clubs!A:B,2,FALSE)</f>
        <v>#N/A</v>
      </c>
      <c r="I312" s="21" t="str">
        <f>B312&amp;A312</f>
        <v>U13W</v>
      </c>
      <c r="J312" s="117">
        <f>Under13Girls!E38</f>
        <v>0.0</v>
      </c>
      <c r="K312" s="127" t="str">
        <f>Under13Girls!X38</f>
        <v/>
      </c>
    </row>
    <row r="313" spans="1:18">
      <c r="A313" s="21" t="str">
        <f>Under13Girls!T39</f>
        <v>W</v>
      </c>
      <c r="B313" s="21" t="str">
        <f>Under13Girls!U39</f>
        <v>U13</v>
      </c>
      <c r="C313" s="21">
        <f>Under13Girls!V39</f>
        <v>800.0</v>
      </c>
      <c r="D313" s="21" t="str">
        <f>Under13Girls!W39</f>
        <v>A</v>
      </c>
      <c r="E313" s="98" t="str">
        <f>Under13Girls!B39</f>
        <v>8</v>
      </c>
      <c r="F313" s="21" t="e">
        <f>LEFT(Under13Girls!C39,FIND(" ",Under13Girls!C39)-1)</f>
        <v>#VALUE!</v>
      </c>
      <c r="G313" s="21" t="e">
        <f>RIGHT(Under13Girls!C39,LEN(Under13Girls!C39)-FIND(" ",Under13Girls!C39))</f>
        <v>#VALUE!</v>
      </c>
      <c r="H313" s="21" t="e">
        <f>VLOOKUP(Under13Girls!D39,clubs!A:B,2,FALSE)</f>
        <v>#N/A</v>
      </c>
      <c r="I313" s="21" t="str">
        <f>B313&amp;A313</f>
        <v>U13W</v>
      </c>
      <c r="J313" s="117">
        <f>Under13Girls!E39</f>
        <v>0.0</v>
      </c>
      <c r="K313" s="127" t="str">
        <f>Under13Girls!X39</f>
        <v/>
      </c>
    </row>
    <row r="314" spans="1:18">
      <c r="A314" s="21">
        <f>Under13Girls!T40</f>
        <v>0.0</v>
      </c>
      <c r="B314" s="21">
        <f>Under13Girls!U40</f>
        <v>0.0</v>
      </c>
      <c r="C314" s="21">
        <f>Under13Girls!V40</f>
        <v>0.0</v>
      </c>
      <c r="D314" s="21">
        <f>Under13Girls!W40</f>
        <v>0.0</v>
      </c>
      <c r="E314" s="98">
        <f>Under13Girls!B40</f>
        <v>0.0</v>
      </c>
      <c r="F314" s="21" t="str">
        <f>LEFT(Under13Girls!C40,FIND(" ",Under13Girls!C40)-1)</f>
        <v>U13</v>
      </c>
      <c r="G314" s="21" t="str">
        <f>RIGHT(Under13Girls!C40,LEN(Under13Girls!C40)-FIND(" ",Under13Girls!C40))</f>
        <v>Girls B 800m</v>
      </c>
      <c r="H314" s="21" t="e">
        <f>VLOOKUP(Under13Girls!D40,clubs!A:B,2,FALSE)</f>
        <v>#N/A</v>
      </c>
      <c r="I314" s="21" t="str">
        <f>B314&amp;A314</f>
        <v>00</v>
      </c>
      <c r="J314" s="117" t="str">
        <f>Under13Girls!E40</f>
        <v>.</v>
      </c>
      <c r="K314" s="127">
        <f>Under13Girls!X40</f>
        <v>0.0</v>
      </c>
    </row>
    <row r="315" spans="1:18">
      <c r="A315" s="21" t="str">
        <f>Under13Girls!T41</f>
        <v>W</v>
      </c>
      <c r="B315" s="21" t="str">
        <f>Under13Girls!U41</f>
        <v>U13</v>
      </c>
      <c r="C315" s="21">
        <f>Under13Girls!V41</f>
        <v>800.0</v>
      </c>
      <c r="D315" s="21" t="str">
        <f>Under13Girls!W41</f>
        <v>B</v>
      </c>
      <c r="E315" s="98">
        <f>Under13Girls!B41</f>
        <v>1.0</v>
      </c>
      <c r="F315" s="21" t="str">
        <f>LEFT(Under13Girls!C41,FIND(" ",Under13Girls!C41)-1)</f>
        <v>Lily</v>
      </c>
      <c r="G315" s="21" t="str">
        <f>RIGHT(Under13Girls!C41,LEN(Under13Girls!C41)-FIND(" ",Under13Girls!C41))</f>
        <v>Dafter</v>
      </c>
      <c r="H315" s="21" t="str">
        <f>VLOOKUP(Under13Girls!D41,clubs!A:B,2,FALSE)</f>
        <v>TVH</v>
      </c>
      <c r="I315" s="21" t="str">
        <f>B315&amp;A315</f>
        <v>U13W</v>
      </c>
      <c r="J315" s="117" t="str">
        <f>Under13Girls!E41</f>
        <v>2:47.36</v>
      </c>
      <c r="K315" s="127" t="str">
        <f>Under13Girls!X41</f>
        <v/>
      </c>
    </row>
    <row r="316" spans="1:18">
      <c r="A316" s="21" t="str">
        <f>Under13Girls!T42</f>
        <v>W</v>
      </c>
      <c r="B316" s="21" t="str">
        <f>Under13Girls!U42</f>
        <v>U13</v>
      </c>
      <c r="C316" s="21">
        <f>Under13Girls!V42</f>
        <v>800.0</v>
      </c>
      <c r="D316" s="21" t="str">
        <f>Under13Girls!W42</f>
        <v>B</v>
      </c>
      <c r="E316" s="98">
        <f>Under13Girls!B42</f>
        <v>2.0</v>
      </c>
      <c r="F316" s="21" t="e">
        <f>LEFT(Under13Girls!C42,FIND(" ",Under13Girls!C42)-1)</f>
        <v>#VALUE!</v>
      </c>
      <c r="G316" s="21" t="e">
        <f>RIGHT(Under13Girls!C42,LEN(Under13Girls!C42)-FIND(" ",Under13Girls!C42))</f>
        <v>#VALUE!</v>
      </c>
      <c r="H316" s="21" t="e">
        <f>VLOOKUP(Under13Girls!D42,clubs!A:B,2,FALSE)</f>
        <v>#N/A</v>
      </c>
      <c r="I316" s="21" t="str">
        <f>B316&amp;A316</f>
        <v>U13W</v>
      </c>
      <c r="J316" s="117">
        <f>Under13Girls!E42</f>
        <v>0.0</v>
      </c>
      <c r="K316" s="127" t="str">
        <f>Under13Girls!X42</f>
        <v/>
      </c>
    </row>
    <row r="317" spans="1:18">
      <c r="A317" s="21" t="str">
        <f>Under13Girls!T43</f>
        <v>W</v>
      </c>
      <c r="B317" s="21" t="str">
        <f>Under13Girls!U43</f>
        <v>U13</v>
      </c>
      <c r="C317" s="21">
        <f>Under13Girls!V43</f>
        <v>800.0</v>
      </c>
      <c r="D317" s="21" t="str">
        <f>Under13Girls!W43</f>
        <v>B</v>
      </c>
      <c r="E317" s="98">
        <f>Under13Girls!B43</f>
        <v>3.0</v>
      </c>
      <c r="F317" s="21" t="e">
        <f>LEFT(Under13Girls!C43,FIND(" ",Under13Girls!C43)-1)</f>
        <v>#VALUE!</v>
      </c>
      <c r="G317" s="21" t="e">
        <f>RIGHT(Under13Girls!C43,LEN(Under13Girls!C43)-FIND(" ",Under13Girls!C43))</f>
        <v>#VALUE!</v>
      </c>
      <c r="H317" s="21" t="e">
        <f>VLOOKUP(Under13Girls!D43,clubs!A:B,2,FALSE)</f>
        <v>#N/A</v>
      </c>
      <c r="I317" s="21" t="str">
        <f>B317&amp;A317</f>
        <v>U13W</v>
      </c>
      <c r="J317" s="117">
        <f>Under13Girls!E43</f>
        <v>0.0</v>
      </c>
      <c r="K317" s="127" t="str">
        <f>Under13Girls!X43</f>
        <v/>
      </c>
    </row>
    <row r="318" spans="1:18">
      <c r="A318" s="21" t="str">
        <f>Under13Girls!T44</f>
        <v>W</v>
      </c>
      <c r="B318" s="21" t="str">
        <f>Under13Girls!U44</f>
        <v>U13</v>
      </c>
      <c r="C318" s="21">
        <f>Under13Girls!V44</f>
        <v>800.0</v>
      </c>
      <c r="D318" s="21" t="str">
        <f>Under13Girls!W44</f>
        <v>B</v>
      </c>
      <c r="E318" s="98" t="str">
        <f>Under13Girls!B44</f>
        <v>4</v>
      </c>
      <c r="F318" s="21" t="e">
        <f>LEFT(Under13Girls!C44,FIND(" ",Under13Girls!C44)-1)</f>
        <v>#VALUE!</v>
      </c>
      <c r="G318" s="21" t="e">
        <f>RIGHT(Under13Girls!C44,LEN(Under13Girls!C44)-FIND(" ",Under13Girls!C44))</f>
        <v>#VALUE!</v>
      </c>
      <c r="H318" s="21" t="e">
        <f>VLOOKUP(Under13Girls!D44,clubs!A:B,2,FALSE)</f>
        <v>#N/A</v>
      </c>
      <c r="I318" s="21" t="str">
        <f>B318&amp;A318</f>
        <v>U13W</v>
      </c>
      <c r="J318" s="117">
        <f>Under13Girls!E44</f>
        <v>0.0</v>
      </c>
      <c r="K318" s="127" t="str">
        <f>Under13Girls!X44</f>
        <v/>
      </c>
    </row>
    <row r="319" spans="1:18">
      <c r="A319" s="21" t="str">
        <f>Under13Girls!T45</f>
        <v>W</v>
      </c>
      <c r="B319" s="21" t="str">
        <f>Under13Girls!U45</f>
        <v>U13</v>
      </c>
      <c r="C319" s="21">
        <f>Under13Girls!V45</f>
        <v>800.0</v>
      </c>
      <c r="D319" s="21" t="str">
        <f>Under13Girls!W45</f>
        <v>B</v>
      </c>
      <c r="E319" s="98" t="str">
        <f>Under13Girls!B45</f>
        <v>5</v>
      </c>
      <c r="F319" s="21" t="e">
        <f>LEFT(Under13Girls!C45,FIND(" ",Under13Girls!C45)-1)</f>
        <v>#VALUE!</v>
      </c>
      <c r="G319" s="21" t="e">
        <f>RIGHT(Under13Girls!C45,LEN(Under13Girls!C45)-FIND(" ",Under13Girls!C45))</f>
        <v>#VALUE!</v>
      </c>
      <c r="H319" s="21" t="e">
        <f>VLOOKUP(Under13Girls!D45,clubs!A:B,2,FALSE)</f>
        <v>#N/A</v>
      </c>
      <c r="I319" s="21" t="str">
        <f>B319&amp;A319</f>
        <v>U13W</v>
      </c>
      <c r="J319" s="117">
        <f>Under13Girls!E45</f>
        <v>0.0</v>
      </c>
      <c r="K319" s="127" t="str">
        <f>Under13Girls!X45</f>
        <v/>
      </c>
    </row>
    <row r="320" spans="1:18">
      <c r="A320" s="21" t="str">
        <f>Under13Girls!T46</f>
        <v>W</v>
      </c>
      <c r="B320" s="21" t="str">
        <f>Under13Girls!U46</f>
        <v>U13</v>
      </c>
      <c r="C320" s="21">
        <f>Under13Girls!V46</f>
        <v>800.0</v>
      </c>
      <c r="D320" s="21" t="str">
        <f>Under13Girls!W46</f>
        <v>B</v>
      </c>
      <c r="E320" s="98" t="str">
        <f>Under13Girls!B46</f>
        <v>6</v>
      </c>
      <c r="F320" s="21" t="e">
        <f>LEFT(Under13Girls!C46,FIND(" ",Under13Girls!C46)-1)</f>
        <v>#VALUE!</v>
      </c>
      <c r="G320" s="21" t="e">
        <f>RIGHT(Under13Girls!C46,LEN(Under13Girls!C46)-FIND(" ",Under13Girls!C46))</f>
        <v>#VALUE!</v>
      </c>
      <c r="H320" s="21" t="e">
        <f>VLOOKUP(Under13Girls!D46,clubs!A:B,2,FALSE)</f>
        <v>#N/A</v>
      </c>
      <c r="I320" s="21" t="str">
        <f>B320&amp;A320</f>
        <v>U13W</v>
      </c>
      <c r="J320" s="117">
        <f>Under13Girls!E46</f>
        <v>0.0</v>
      </c>
      <c r="K320" s="127" t="str">
        <f>Under13Girls!X46</f>
        <v/>
      </c>
    </row>
    <row r="321" spans="1:18">
      <c r="A321" s="21" t="str">
        <f>Under13Girls!T47</f>
        <v>W</v>
      </c>
      <c r="B321" s="21" t="str">
        <f>Under13Girls!U47</f>
        <v>U13</v>
      </c>
      <c r="C321" s="21">
        <f>Under13Girls!V47</f>
        <v>800.0</v>
      </c>
      <c r="D321" s="21" t="str">
        <f>Under13Girls!W47</f>
        <v>B</v>
      </c>
      <c r="E321" s="98" t="str">
        <f>Under13Girls!B47</f>
        <v>7</v>
      </c>
      <c r="F321" s="21" t="e">
        <f>LEFT(Under13Girls!C47,FIND(" ",Under13Girls!C47)-1)</f>
        <v>#VALUE!</v>
      </c>
      <c r="G321" s="21" t="e">
        <f>RIGHT(Under13Girls!C47,LEN(Under13Girls!C47)-FIND(" ",Under13Girls!C47))</f>
        <v>#VALUE!</v>
      </c>
      <c r="H321" s="21" t="e">
        <f>VLOOKUP(Under13Girls!D47,clubs!A:B,2,FALSE)</f>
        <v>#N/A</v>
      </c>
      <c r="I321" s="21" t="str">
        <f>B321&amp;A321</f>
        <v>U13W</v>
      </c>
      <c r="J321" s="117">
        <f>Under13Girls!E47</f>
        <v>0.0</v>
      </c>
      <c r="K321" s="127" t="str">
        <f>Under13Girls!X47</f>
        <v/>
      </c>
    </row>
    <row r="322" spans="1:18">
      <c r="A322" s="21" t="str">
        <f>Under13Girls!T48</f>
        <v>W</v>
      </c>
      <c r="B322" s="21" t="str">
        <f>Under13Girls!U48</f>
        <v>U13</v>
      </c>
      <c r="C322" s="21">
        <f>Under13Girls!V48</f>
        <v>800.0</v>
      </c>
      <c r="D322" s="21" t="str">
        <f>Under13Girls!W48</f>
        <v>B</v>
      </c>
      <c r="E322" s="98" t="str">
        <f>Under13Girls!B48</f>
        <v>8</v>
      </c>
      <c r="F322" s="21" t="e">
        <f>LEFT(Under13Girls!C48,FIND(" ",Under13Girls!C48)-1)</f>
        <v>#VALUE!</v>
      </c>
      <c r="G322" s="21" t="e">
        <f>RIGHT(Under13Girls!C48,LEN(Under13Girls!C48)-FIND(" ",Under13Girls!C48))</f>
        <v>#VALUE!</v>
      </c>
      <c r="H322" s="21" t="e">
        <f>VLOOKUP(Under13Girls!D48,clubs!A:B,2,FALSE)</f>
        <v>#N/A</v>
      </c>
      <c r="I322" s="21" t="str">
        <f>B322&amp;A322</f>
        <v>U13W</v>
      </c>
      <c r="J322" s="117">
        <f>Under13Girls!E48</f>
        <v>0.0</v>
      </c>
      <c r="K322" s="127" t="str">
        <f>Under13Girls!X48</f>
        <v/>
      </c>
    </row>
    <row r="323" spans="1:18">
      <c r="A323" s="21">
        <f>Under13Girls!T49</f>
        <v>0.0</v>
      </c>
      <c r="B323" s="21">
        <f>Under13Girls!U49</f>
        <v>0.0</v>
      </c>
      <c r="C323" s="21">
        <f>Under13Girls!V49</f>
        <v>0.0</v>
      </c>
      <c r="D323" s="21">
        <f>Under13Girls!W49</f>
        <v>0.0</v>
      </c>
      <c r="E323" s="98">
        <f>Under13Girls!B49</f>
        <v>0.0</v>
      </c>
      <c r="F323" s="21" t="str">
        <f>LEFT(Under13Girls!C49,FIND(" ",Under13Girls!C49)-1)</f>
        <v>U13</v>
      </c>
      <c r="G323" s="21" t="str">
        <f>RIGHT(Under13Girls!C49,LEN(Under13Girls!C49)-FIND(" ",Under13Girls!C49))</f>
        <v>Girls A 70mH</v>
      </c>
      <c r="H323" s="21" t="e">
        <f>VLOOKUP(Under13Girls!D49,clubs!A:B,2,FALSE)</f>
        <v>#N/A</v>
      </c>
      <c r="I323" s="21" t="str">
        <f>B323&amp;A323</f>
        <v>00</v>
      </c>
      <c r="J323" s="117">
        <f>Under13Girls!E49</f>
        <v>1.7</v>
      </c>
      <c r="K323" s="127">
        <f>Under13Girls!X49</f>
        <v>0.0</v>
      </c>
    </row>
    <row r="324" spans="1:18">
      <c r="A324" s="21" t="str">
        <f>Under13Girls!T50</f>
        <v>W</v>
      </c>
      <c r="B324" s="21" t="str">
        <f>Under13Girls!U50</f>
        <v>U13</v>
      </c>
      <c r="C324" s="21" t="str">
        <f>Under13Girls!V50</f>
        <v>70HU13W</v>
      </c>
      <c r="D324" s="21" t="str">
        <f>Under13Girls!W50</f>
        <v>A</v>
      </c>
      <c r="E324" s="98">
        <f>Under13Girls!B50</f>
        <v>1.0</v>
      </c>
      <c r="F324" s="21" t="str">
        <f>LEFT(Under13Girls!C50,FIND(" ",Under13Girls!C50)-1)</f>
        <v>Clara</v>
      </c>
      <c r="G324" s="21" t="str">
        <f>RIGHT(Under13Girls!C50,LEN(Under13Girls!C50)-FIND(" ",Under13Girls!C50))</f>
        <v>Mee</v>
      </c>
      <c r="H324" s="21" t="str">
        <f>VLOOKUP(Under13Girls!D50,clubs!A:B,2,FALSE)</f>
        <v>High</v>
      </c>
      <c r="I324" s="21" t="str">
        <f>B324&amp;A324</f>
        <v>U13W</v>
      </c>
      <c r="J324" s="117">
        <f>Under13Girls!E50</f>
        <v>12.08</v>
      </c>
      <c r="K324" s="127">
        <f>Under13Girls!X50</f>
        <v>0.0</v>
      </c>
    </row>
    <row r="325" spans="1:18">
      <c r="A325" s="21" t="str">
        <f>Under13Girls!T51</f>
        <v>W</v>
      </c>
      <c r="B325" s="21" t="str">
        <f>Under13Girls!U51</f>
        <v>U13</v>
      </c>
      <c r="C325" s="21" t="str">
        <f>Under13Girls!V51</f>
        <v>70HU13W</v>
      </c>
      <c r="D325" s="21" t="str">
        <f>Under13Girls!W51</f>
        <v>A</v>
      </c>
      <c r="E325" s="98">
        <f>Under13Girls!B51</f>
        <v>2.0</v>
      </c>
      <c r="F325" s="21" t="str">
        <f>LEFT(Under13Girls!C51,FIND(" ",Under13Girls!C51)-1)</f>
        <v>Anya</v>
      </c>
      <c r="G325" s="21" t="str">
        <f>RIGHT(Under13Girls!C51,LEN(Under13Girls!C51)-FIND(" ",Under13Girls!C51))</f>
        <v>Nesbitt</v>
      </c>
      <c r="H325" s="21" t="str">
        <f>VLOOKUP(Under13Girls!D51,clubs!A:B,2,FALSE)</f>
        <v>E&amp;H</v>
      </c>
      <c r="I325" s="21" t="str">
        <f>B325&amp;A325</f>
        <v>U13W</v>
      </c>
      <c r="J325" s="117">
        <f>Under13Girls!E51</f>
        <v>12.93</v>
      </c>
      <c r="K325" s="127">
        <f>Under13Girls!X51</f>
        <v>0.0</v>
      </c>
    </row>
    <row r="326" spans="1:18">
      <c r="A326" s="21" t="str">
        <f>Under13Girls!T52</f>
        <v>W</v>
      </c>
      <c r="B326" s="21" t="str">
        <f>Under13Girls!U52</f>
        <v>U13</v>
      </c>
      <c r="C326" s="21" t="str">
        <f>Under13Girls!V52</f>
        <v>70HU13W</v>
      </c>
      <c r="D326" s="21" t="str">
        <f>Under13Girls!W52</f>
        <v>A</v>
      </c>
      <c r="E326" s="98">
        <f>Under13Girls!B52</f>
        <v>3.0</v>
      </c>
      <c r="F326" s="21" t="str">
        <f>LEFT(Under13Girls!C52,FIND(" ",Under13Girls!C52)-1)</f>
        <v>Tessa</v>
      </c>
      <c r="G326" s="21" t="str">
        <f>RIGHT(Under13Girls!C52,LEN(Under13Girls!C52)-FIND(" ",Under13Girls!C52))</f>
        <v>Glazebrook</v>
      </c>
      <c r="H326" s="21" t="str">
        <f>VLOOKUP(Under13Girls!D52,clubs!A:B,2,FALSE)</f>
        <v>TVH</v>
      </c>
      <c r="I326" s="21" t="str">
        <f>B326&amp;A326</f>
        <v>U13W</v>
      </c>
      <c r="J326" s="117">
        <f>Under13Girls!E52</f>
        <v>13.01</v>
      </c>
      <c r="K326" s="127">
        <f>Under13Girls!X52</f>
        <v>0.0</v>
      </c>
    </row>
    <row r="327" spans="1:18">
      <c r="A327" s="21" t="str">
        <f>Under13Girls!T53</f>
        <v>W</v>
      </c>
      <c r="B327" s="21" t="str">
        <f>Under13Girls!U53</f>
        <v>U13</v>
      </c>
      <c r="C327" s="21" t="str">
        <f>Under13Girls!V53</f>
        <v>70HU13W</v>
      </c>
      <c r="D327" s="21" t="str">
        <f>Under13Girls!W53</f>
        <v>A</v>
      </c>
      <c r="E327" s="98" t="str">
        <f>Under13Girls!B53</f>
        <v>4</v>
      </c>
      <c r="F327" s="21" t="e">
        <f>LEFT(Under13Girls!C53,FIND(" ",Under13Girls!C53)-1)</f>
        <v>#VALUE!</v>
      </c>
      <c r="G327" s="21" t="e">
        <f>RIGHT(Under13Girls!C53,LEN(Under13Girls!C53)-FIND(" ",Under13Girls!C53))</f>
        <v>#VALUE!</v>
      </c>
      <c r="H327" s="21" t="e">
        <f>VLOOKUP(Under13Girls!D53,clubs!A:B,2,FALSE)</f>
        <v>#N/A</v>
      </c>
      <c r="I327" s="21" t="str">
        <f>B327&amp;A327</f>
        <v>U13W</v>
      </c>
      <c r="J327" s="117">
        <f>Under13Girls!E53</f>
        <v>13.32</v>
      </c>
      <c r="K327" s="127">
        <f>Under13Girls!X53</f>
        <v>0.0</v>
      </c>
    </row>
    <row r="328" spans="1:18">
      <c r="A328" s="21" t="str">
        <f>Under13Girls!T54</f>
        <v>W</v>
      </c>
      <c r="B328" s="21" t="str">
        <f>Under13Girls!U54</f>
        <v>U13</v>
      </c>
      <c r="C328" s="21" t="str">
        <f>Under13Girls!V54</f>
        <v>70HU13W</v>
      </c>
      <c r="D328" s="21" t="str">
        <f>Under13Girls!W54</f>
        <v>A</v>
      </c>
      <c r="E328" s="98" t="str">
        <f>Under13Girls!B54</f>
        <v>5</v>
      </c>
      <c r="F328" s="21" t="str">
        <f>LEFT(Under13Girls!C54,FIND(" ",Under13Girls!C54)-1)</f>
        <v>Evelyne</v>
      </c>
      <c r="G328" s="21" t="str">
        <f>RIGHT(Under13Girls!C54,LEN(Under13Girls!C54)-FIND(" ",Under13Girls!C54))</f>
        <v>Fonteyne</v>
      </c>
      <c r="H328" s="21" t="str">
        <f>VLOOKUP(Under13Girls!D54,clubs!A:B,2,FALSE)</f>
        <v>Barn</v>
      </c>
      <c r="I328" s="21" t="str">
        <f>B328&amp;A328</f>
        <v>U13W</v>
      </c>
      <c r="J328" s="117">
        <f>Under13Girls!E54</f>
        <v>18.12</v>
      </c>
      <c r="K328" s="127">
        <f>Under13Girls!X54</f>
        <v>0.0</v>
      </c>
    </row>
    <row r="329" spans="1:18">
      <c r="A329" s="21" t="str">
        <f>Under13Girls!T55</f>
        <v>W</v>
      </c>
      <c r="B329" s="21" t="str">
        <f>Under13Girls!U55</f>
        <v>U13</v>
      </c>
      <c r="C329" s="21" t="str">
        <f>Under13Girls!V55</f>
        <v>70HU13W</v>
      </c>
      <c r="D329" s="21" t="str">
        <f>Under13Girls!W55</f>
        <v>A</v>
      </c>
      <c r="E329" s="98" t="str">
        <f>Under13Girls!B55</f>
        <v>6</v>
      </c>
      <c r="F329" s="21" t="e">
        <f>LEFT(Under13Girls!C55,FIND(" ",Under13Girls!C55)-1)</f>
        <v>#VALUE!</v>
      </c>
      <c r="G329" s="21" t="e">
        <f>RIGHT(Under13Girls!C55,LEN(Under13Girls!C55)-FIND(" ",Under13Girls!C55))</f>
        <v>#VALUE!</v>
      </c>
      <c r="H329" s="21" t="e">
        <f>VLOOKUP(Under13Girls!D55,clubs!A:B,2,FALSE)</f>
        <v>#N/A</v>
      </c>
      <c r="I329" s="21" t="str">
        <f>B329&amp;A329</f>
        <v>U13W</v>
      </c>
      <c r="J329" s="117">
        <f>Under13Girls!E55</f>
        <v>0.0</v>
      </c>
      <c r="K329" s="127">
        <f>Under13Girls!X55</f>
        <v>0.0</v>
      </c>
    </row>
    <row r="330" spans="1:18">
      <c r="A330" s="21" t="str">
        <f>Under13Girls!T56</f>
        <v>W</v>
      </c>
      <c r="B330" s="21" t="str">
        <f>Under13Girls!U56</f>
        <v>U13</v>
      </c>
      <c r="C330" s="21" t="str">
        <f>Under13Girls!V56</f>
        <v>70HU13W</v>
      </c>
      <c r="D330" s="21" t="str">
        <f>Under13Girls!W56</f>
        <v>A</v>
      </c>
      <c r="E330" s="98" t="str">
        <f>Under13Girls!B56</f>
        <v>7</v>
      </c>
      <c r="F330" s="21" t="e">
        <f>LEFT(Under13Girls!C56,FIND(" ",Under13Girls!C56)-1)</f>
        <v>#VALUE!</v>
      </c>
      <c r="G330" s="21" t="e">
        <f>RIGHT(Under13Girls!C56,LEN(Under13Girls!C56)-FIND(" ",Under13Girls!C56))</f>
        <v>#VALUE!</v>
      </c>
      <c r="H330" s="21" t="e">
        <f>VLOOKUP(Under13Girls!D56,clubs!A:B,2,FALSE)</f>
        <v>#N/A</v>
      </c>
      <c r="I330" s="21" t="str">
        <f>B330&amp;A330</f>
        <v>U13W</v>
      </c>
      <c r="J330" s="117">
        <f>Under13Girls!E56</f>
        <v>0.0</v>
      </c>
      <c r="K330" s="127">
        <f>Under13Girls!X56</f>
        <v>0.0</v>
      </c>
    </row>
    <row r="331" spans="1:18">
      <c r="A331" s="21" t="str">
        <f>Under13Girls!T57</f>
        <v>W</v>
      </c>
      <c r="B331" s="21" t="str">
        <f>Under13Girls!U57</f>
        <v>U13</v>
      </c>
      <c r="C331" s="21" t="str">
        <f>Under13Girls!V57</f>
        <v>70HU13W</v>
      </c>
      <c r="D331" s="21" t="str">
        <f>Under13Girls!W57</f>
        <v>A</v>
      </c>
      <c r="E331" s="98" t="str">
        <f>Under13Girls!B57</f>
        <v>8</v>
      </c>
      <c r="F331" s="21" t="e">
        <f>LEFT(Under13Girls!C57,FIND(" ",Under13Girls!C57)-1)</f>
        <v>#VALUE!</v>
      </c>
      <c r="G331" s="21" t="e">
        <f>RIGHT(Under13Girls!C57,LEN(Under13Girls!C57)-FIND(" ",Under13Girls!C57))</f>
        <v>#VALUE!</v>
      </c>
      <c r="H331" s="21" t="e">
        <f>VLOOKUP(Under13Girls!D57,clubs!A:B,2,FALSE)</f>
        <v>#N/A</v>
      </c>
      <c r="I331" s="21" t="str">
        <f>B331&amp;A331</f>
        <v>U13W</v>
      </c>
      <c r="J331" s="117">
        <f>Under13Girls!E57</f>
        <v>0.0</v>
      </c>
      <c r="K331" s="127">
        <f>Under13Girls!X57</f>
        <v>0.0</v>
      </c>
    </row>
    <row r="332" spans="1:18">
      <c r="A332" s="21">
        <f>Under13Girls!T58</f>
        <v>0.0</v>
      </c>
      <c r="B332" s="21">
        <f>Under13Girls!U58</f>
        <v>0.0</v>
      </c>
      <c r="C332" s="21">
        <f>Under13Girls!V58</f>
        <v>0.0</v>
      </c>
      <c r="D332" s="21">
        <f>Under13Girls!W58</f>
        <v>0.0</v>
      </c>
      <c r="E332" s="98">
        <f>Under13Girls!B58</f>
        <v>0.0</v>
      </c>
      <c r="F332" s="21" t="str">
        <f>LEFT(Under13Girls!C58,FIND(" ",Under13Girls!C58)-1)</f>
        <v>U13</v>
      </c>
      <c r="G332" s="21" t="str">
        <f>RIGHT(Under13Girls!C58,LEN(Under13Girls!C58)-FIND(" ",Under13Girls!C58))</f>
        <v>Girls B 70mH</v>
      </c>
      <c r="H332" s="21" t="e">
        <f>VLOOKUP(Under13Girls!D58,clubs!A:B,2,FALSE)</f>
        <v>#N/A</v>
      </c>
      <c r="I332" s="21" t="str">
        <f>B332&amp;A332</f>
        <v>00</v>
      </c>
      <c r="J332" s="117" t="str">
        <f>Under13Girls!E58</f>
        <v>.</v>
      </c>
      <c r="K332" s="127">
        <f>Under13Girls!X58</f>
        <v>0.0</v>
      </c>
    </row>
    <row r="333" spans="1:18">
      <c r="A333" s="21" t="str">
        <f>Under13Girls!T59</f>
        <v>W</v>
      </c>
      <c r="B333" s="21" t="str">
        <f>Under13Girls!U59</f>
        <v>U13</v>
      </c>
      <c r="C333" s="21" t="str">
        <f>Under13Girls!V59</f>
        <v>70HU13W</v>
      </c>
      <c r="D333" s="21" t="str">
        <f>Under13Girls!W59</f>
        <v>B</v>
      </c>
      <c r="E333" s="98">
        <f>Under13Girls!B59</f>
        <v>1.0</v>
      </c>
      <c r="F333" s="21" t="e">
        <f>LEFT(Under13Girls!C59,FIND(" ",Under13Girls!C59)-1)</f>
        <v>#VALUE!</v>
      </c>
      <c r="G333" s="21" t="e">
        <f>RIGHT(Under13Girls!C59,LEN(Under13Girls!C59)-FIND(" ",Under13Girls!C59))</f>
        <v>#VALUE!</v>
      </c>
      <c r="H333" s="21" t="e">
        <f>VLOOKUP(Under13Girls!D59,clubs!A:B,2,FALSE)</f>
        <v>#N/A</v>
      </c>
      <c r="I333" s="21" t="str">
        <f>B333&amp;A333</f>
        <v>U13W</v>
      </c>
      <c r="J333" s="117">
        <f>Under13Girls!E59</f>
        <v>0.0</v>
      </c>
      <c r="K333" s="127">
        <f>Under13Girls!X59</f>
        <v>0.0</v>
      </c>
    </row>
    <row r="334" spans="1:18">
      <c r="A334" s="21" t="str">
        <f>Under13Girls!T60</f>
        <v>W</v>
      </c>
      <c r="B334" s="21" t="str">
        <f>Under13Girls!U60</f>
        <v>U13</v>
      </c>
      <c r="C334" s="21" t="str">
        <f>Under13Girls!V60</f>
        <v>70HU13W</v>
      </c>
      <c r="D334" s="21" t="str">
        <f>Under13Girls!W60</f>
        <v>B</v>
      </c>
      <c r="E334" s="98">
        <f>Under13Girls!B60</f>
        <v>2.0</v>
      </c>
      <c r="F334" s="21" t="e">
        <f>LEFT(Under13Girls!C60,FIND(" ",Under13Girls!C60)-1)</f>
        <v>#VALUE!</v>
      </c>
      <c r="G334" s="21" t="e">
        <f>RIGHT(Under13Girls!C60,LEN(Under13Girls!C60)-FIND(" ",Under13Girls!C60))</f>
        <v>#VALUE!</v>
      </c>
      <c r="H334" s="21" t="e">
        <f>VLOOKUP(Under13Girls!D60,clubs!A:B,2,FALSE)</f>
        <v>#N/A</v>
      </c>
      <c r="I334" s="21" t="str">
        <f>B334&amp;A334</f>
        <v>U13W</v>
      </c>
      <c r="J334" s="117">
        <f>Under13Girls!E60</f>
        <v>0.0</v>
      </c>
      <c r="K334" s="127">
        <f>Under13Girls!X60</f>
        <v>0.0</v>
      </c>
    </row>
    <row r="335" spans="1:18">
      <c r="A335" s="21" t="str">
        <f>Under13Girls!T61</f>
        <v>W</v>
      </c>
      <c r="B335" s="21" t="str">
        <f>Under13Girls!U61</f>
        <v>U13</v>
      </c>
      <c r="C335" s="21" t="str">
        <f>Under13Girls!V61</f>
        <v>70HU13W</v>
      </c>
      <c r="D335" s="21" t="str">
        <f>Under13Girls!W61</f>
        <v>B</v>
      </c>
      <c r="E335" s="98">
        <f>Under13Girls!B61</f>
        <v>3.0</v>
      </c>
      <c r="F335" s="21" t="e">
        <f>LEFT(Under13Girls!C61,FIND(" ",Under13Girls!C61)-1)</f>
        <v>#VALUE!</v>
      </c>
      <c r="G335" s="21" t="e">
        <f>RIGHT(Under13Girls!C61,LEN(Under13Girls!C61)-FIND(" ",Under13Girls!C61))</f>
        <v>#VALUE!</v>
      </c>
      <c r="H335" s="21" t="e">
        <f>VLOOKUP(Under13Girls!D61,clubs!A:B,2,FALSE)</f>
        <v>#N/A</v>
      </c>
      <c r="I335" s="21" t="str">
        <f>B335&amp;A335</f>
        <v>U13W</v>
      </c>
      <c r="J335" s="117">
        <f>Under13Girls!E61</f>
        <v>0.0</v>
      </c>
      <c r="K335" s="127">
        <f>Under13Girls!X61</f>
        <v>0.0</v>
      </c>
    </row>
    <row r="336" spans="1:18">
      <c r="A336" s="21" t="str">
        <f>Under13Girls!T62</f>
        <v>W</v>
      </c>
      <c r="B336" s="21" t="str">
        <f>Under13Girls!U62</f>
        <v>U13</v>
      </c>
      <c r="C336" s="21" t="str">
        <f>Under13Girls!V62</f>
        <v>70HU13W</v>
      </c>
      <c r="D336" s="21" t="str">
        <f>Under13Girls!W62</f>
        <v>B</v>
      </c>
      <c r="E336" s="98" t="str">
        <f>Under13Girls!B62</f>
        <v>4</v>
      </c>
      <c r="F336" s="21" t="e">
        <f>LEFT(Under13Girls!C62,FIND(" ",Under13Girls!C62)-1)</f>
        <v>#VALUE!</v>
      </c>
      <c r="G336" s="21" t="e">
        <f>RIGHT(Under13Girls!C62,LEN(Under13Girls!C62)-FIND(" ",Under13Girls!C62))</f>
        <v>#VALUE!</v>
      </c>
      <c r="H336" s="21" t="e">
        <f>VLOOKUP(Under13Girls!D62,clubs!A:B,2,FALSE)</f>
        <v>#N/A</v>
      </c>
      <c r="I336" s="21" t="str">
        <f>B336&amp;A336</f>
        <v>U13W</v>
      </c>
      <c r="J336" s="117">
        <f>Under13Girls!E62</f>
        <v>0.0</v>
      </c>
      <c r="K336" s="127">
        <f>Under13Girls!X62</f>
        <v>0.0</v>
      </c>
    </row>
    <row r="337" spans="1:18">
      <c r="A337" s="21" t="str">
        <f>Under13Girls!T63</f>
        <v>W</v>
      </c>
      <c r="B337" s="21" t="str">
        <f>Under13Girls!U63</f>
        <v>U13</v>
      </c>
      <c r="C337" s="21" t="str">
        <f>Under13Girls!V63</f>
        <v>70HU13W</v>
      </c>
      <c r="D337" s="21" t="str">
        <f>Under13Girls!W63</f>
        <v>B</v>
      </c>
      <c r="E337" s="98" t="str">
        <f>Under13Girls!B63</f>
        <v>5</v>
      </c>
      <c r="F337" s="21" t="e">
        <f>LEFT(Under13Girls!C63,FIND(" ",Under13Girls!C63)-1)</f>
        <v>#VALUE!</v>
      </c>
      <c r="G337" s="21" t="e">
        <f>RIGHT(Under13Girls!C63,LEN(Under13Girls!C63)-FIND(" ",Under13Girls!C63))</f>
        <v>#VALUE!</v>
      </c>
      <c r="H337" s="21" t="e">
        <f>VLOOKUP(Under13Girls!D63,clubs!A:B,2,FALSE)</f>
        <v>#N/A</v>
      </c>
      <c r="I337" s="21" t="str">
        <f>B337&amp;A337</f>
        <v>U13W</v>
      </c>
      <c r="J337" s="117">
        <f>Under13Girls!E63</f>
        <v>0.0</v>
      </c>
      <c r="K337" s="127">
        <f>Under13Girls!X63</f>
        <v>0.0</v>
      </c>
    </row>
    <row r="338" spans="1:18">
      <c r="A338" s="21" t="str">
        <f>Under13Girls!T64</f>
        <v>W</v>
      </c>
      <c r="B338" s="21" t="str">
        <f>Under13Girls!U64</f>
        <v>U13</v>
      </c>
      <c r="C338" s="21" t="str">
        <f>Under13Girls!V64</f>
        <v>70HU13W</v>
      </c>
      <c r="D338" s="21" t="str">
        <f>Under13Girls!W64</f>
        <v>B</v>
      </c>
      <c r="E338" s="98" t="str">
        <f>Under13Girls!B64</f>
        <v>6</v>
      </c>
      <c r="F338" s="21" t="e">
        <f>LEFT(Under13Girls!C64,FIND(" ",Under13Girls!C64)-1)</f>
        <v>#VALUE!</v>
      </c>
      <c r="G338" s="21" t="e">
        <f>RIGHT(Under13Girls!C64,LEN(Under13Girls!C64)-FIND(" ",Under13Girls!C64))</f>
        <v>#VALUE!</v>
      </c>
      <c r="H338" s="21" t="e">
        <f>VLOOKUP(Under13Girls!D64,clubs!A:B,2,FALSE)</f>
        <v>#N/A</v>
      </c>
      <c r="I338" s="21" t="str">
        <f>B338&amp;A338</f>
        <v>U13W</v>
      </c>
      <c r="J338" s="117">
        <f>Under13Girls!E64</f>
        <v>0.0</v>
      </c>
      <c r="K338" s="127">
        <f>Under13Girls!X64</f>
        <v>0.0</v>
      </c>
    </row>
    <row r="339" spans="1:18">
      <c r="A339" s="21" t="str">
        <f>Under13Girls!T65</f>
        <v>W</v>
      </c>
      <c r="B339" s="21" t="str">
        <f>Under13Girls!U65</f>
        <v>U13</v>
      </c>
      <c r="C339" s="21" t="str">
        <f>Under13Girls!V65</f>
        <v>70HU13W</v>
      </c>
      <c r="D339" s="21" t="str">
        <f>Under13Girls!W65</f>
        <v>B</v>
      </c>
      <c r="E339" s="98" t="str">
        <f>Under13Girls!B65</f>
        <v>7</v>
      </c>
      <c r="F339" s="21" t="e">
        <f>LEFT(Under13Girls!C65,FIND(" ",Under13Girls!C65)-1)</f>
        <v>#VALUE!</v>
      </c>
      <c r="G339" s="21" t="e">
        <f>RIGHT(Under13Girls!C65,LEN(Under13Girls!C65)-FIND(" ",Under13Girls!C65))</f>
        <v>#VALUE!</v>
      </c>
      <c r="H339" s="21" t="e">
        <f>VLOOKUP(Under13Girls!D65,clubs!A:B,2,FALSE)</f>
        <v>#N/A</v>
      </c>
      <c r="I339" s="21" t="str">
        <f>B339&amp;A339</f>
        <v>U13W</v>
      </c>
      <c r="J339" s="117">
        <f>Under13Girls!E65</f>
        <v>0.0</v>
      </c>
      <c r="K339" s="127">
        <f>Under13Girls!X65</f>
        <v>0.0</v>
      </c>
    </row>
    <row r="340" spans="1:18">
      <c r="A340" s="21" t="str">
        <f>Under13Girls!T66</f>
        <v>W</v>
      </c>
      <c r="B340" s="21" t="str">
        <f>Under13Girls!U66</f>
        <v>U13</v>
      </c>
      <c r="C340" s="21" t="str">
        <f>Under13Girls!V66</f>
        <v>70HU13W</v>
      </c>
      <c r="D340" s="21" t="str">
        <f>Under13Girls!W66</f>
        <v>B</v>
      </c>
      <c r="E340" s="98" t="str">
        <f>Under13Girls!B66</f>
        <v>8</v>
      </c>
      <c r="F340" s="21" t="e">
        <f>LEFT(Under13Girls!C66,FIND(" ",Under13Girls!C66)-1)</f>
        <v>#VALUE!</v>
      </c>
      <c r="G340" s="21" t="e">
        <f>RIGHT(Under13Girls!C66,LEN(Under13Girls!C66)-FIND(" ",Under13Girls!C66))</f>
        <v>#VALUE!</v>
      </c>
      <c r="H340" s="21" t="e">
        <f>VLOOKUP(Under13Girls!D66,clubs!A:B,2,FALSE)</f>
        <v>#N/A</v>
      </c>
      <c r="I340" s="21" t="str">
        <f>B340&amp;A340</f>
        <v>U13W</v>
      </c>
      <c r="J340" s="117">
        <f>Under13Girls!E66</f>
        <v>0.0</v>
      </c>
      <c r="K340" s="127">
        <f>Under13Girls!X66</f>
        <v>0.0</v>
      </c>
    </row>
    <row r="341" spans="1:18">
      <c r="A341" s="21" t="e">
        <f>#NAME?</f>
        <v>#NAME?</v>
      </c>
      <c r="B341" s="21" t="e">
        <f>#NAME?</f>
        <v>#NAME?</v>
      </c>
      <c r="C341" s="21" t="e">
        <f>#NAME?</f>
        <v>#NAME?</v>
      </c>
      <c r="D341" s="21" t="e">
        <f>#NAME?</f>
        <v>#NAME?</v>
      </c>
      <c r="E341" s="98" t="e">
        <f>#NAME?</f>
        <v>#NAME?</v>
      </c>
      <c r="F341" s="21" t="e">
        <f>#NAME?</f>
        <v>#NAME?</v>
      </c>
      <c r="G341" s="21" t="e">
        <f>#NAME?</f>
        <v>#NAME?</v>
      </c>
      <c r="H341" s="21" t="e">
        <f>VLOOKUP(#NAME?,#NAME?,#NAME?)</f>
        <v>#NAME?</v>
      </c>
      <c r="I341" s="21" t="e">
        <f>B341&amp;A341</f>
        <v>#NAME?</v>
      </c>
      <c r="J341" s="117" t="e">
        <f>#NAME?</f>
        <v>#NAME?</v>
      </c>
      <c r="K341" s="127" t="e">
        <f>#NAME?</f>
        <v>#NAME?</v>
      </c>
    </row>
    <row r="342" spans="1:18">
      <c r="A342" s="21" t="e">
        <f>#NAME?</f>
        <v>#NAME?</v>
      </c>
      <c r="B342" s="21" t="e">
        <f>#NAME?</f>
        <v>#NAME?</v>
      </c>
      <c r="C342" s="21" t="e">
        <f>#NAME?</f>
        <v>#NAME?</v>
      </c>
      <c r="D342" s="21" t="e">
        <f>#NAME?</f>
        <v>#NAME?</v>
      </c>
      <c r="E342" s="98" t="e">
        <f>#NAME?</f>
        <v>#NAME?</v>
      </c>
      <c r="F342" s="21" t="e">
        <f>#NAME?</f>
        <v>#NAME?</v>
      </c>
      <c r="G342" s="21" t="e">
        <f>#NAME?</f>
        <v>#NAME?</v>
      </c>
      <c r="H342" s="21" t="e">
        <f>VLOOKUP(#NAME?,#NAME?,#NAME?)</f>
        <v>#NAME?</v>
      </c>
      <c r="I342" s="21" t="e">
        <f>B342&amp;A342</f>
        <v>#NAME?</v>
      </c>
      <c r="J342" s="117" t="e">
        <f>#NAME?</f>
        <v>#NAME?</v>
      </c>
      <c r="K342" s="127" t="e">
        <f>#NAME?</f>
        <v>#NAME?</v>
      </c>
    </row>
    <row r="343" spans="1:18">
      <c r="A343" s="21" t="e">
        <f>#NAME?</f>
        <v>#NAME?</v>
      </c>
      <c r="B343" s="21" t="e">
        <f>#NAME?</f>
        <v>#NAME?</v>
      </c>
      <c r="C343" s="21" t="e">
        <f>#NAME?</f>
        <v>#NAME?</v>
      </c>
      <c r="D343" s="21" t="e">
        <f>#NAME?</f>
        <v>#NAME?</v>
      </c>
      <c r="E343" s="98" t="e">
        <f>#NAME?</f>
        <v>#NAME?</v>
      </c>
      <c r="F343" s="21" t="e">
        <f>#NAME?</f>
        <v>#NAME?</v>
      </c>
      <c r="G343" s="21" t="e">
        <f>#NAME?</f>
        <v>#NAME?</v>
      </c>
      <c r="H343" s="21" t="e">
        <f>VLOOKUP(#NAME?,#NAME?,#NAME?)</f>
        <v>#NAME?</v>
      </c>
      <c r="I343" s="21" t="e">
        <f>B343&amp;A343</f>
        <v>#NAME?</v>
      </c>
      <c r="J343" s="117" t="e">
        <f>#NAME?</f>
        <v>#NAME?</v>
      </c>
      <c r="K343" s="127" t="e">
        <f>#NAME?</f>
        <v>#NAME?</v>
      </c>
    </row>
    <row r="344" spans="1:18">
      <c r="A344" s="21" t="e">
        <f>#NAME?</f>
        <v>#NAME?</v>
      </c>
      <c r="B344" s="21" t="e">
        <f>#NAME?</f>
        <v>#NAME?</v>
      </c>
      <c r="C344" s="21" t="e">
        <f>#NAME?</f>
        <v>#NAME?</v>
      </c>
      <c r="D344" s="21" t="e">
        <f>#NAME?</f>
        <v>#NAME?</v>
      </c>
      <c r="E344" s="98" t="e">
        <f>#NAME?</f>
        <v>#NAME?</v>
      </c>
      <c r="F344" s="21" t="e">
        <f>#NAME?</f>
        <v>#NAME?</v>
      </c>
      <c r="G344" s="21" t="e">
        <f>#NAME?</f>
        <v>#NAME?</v>
      </c>
      <c r="H344" s="21" t="e">
        <f>VLOOKUP(#NAME?,#NAME?,#NAME?)</f>
        <v>#NAME?</v>
      </c>
      <c r="I344" s="21" t="e">
        <f>B344&amp;A344</f>
        <v>#NAME?</v>
      </c>
      <c r="J344" s="117" t="e">
        <f>#NAME?</f>
        <v>#NAME?</v>
      </c>
      <c r="K344" s="127" t="e">
        <f>#NAME?</f>
        <v>#NAME?</v>
      </c>
    </row>
    <row r="345" spans="1:18">
      <c r="A345" s="21" t="e">
        <f>#NAME?</f>
        <v>#NAME?</v>
      </c>
      <c r="B345" s="21" t="e">
        <f>#NAME?</f>
        <v>#NAME?</v>
      </c>
      <c r="C345" s="21" t="e">
        <f>#NAME?</f>
        <v>#NAME?</v>
      </c>
      <c r="D345" s="21" t="e">
        <f>#NAME?</f>
        <v>#NAME?</v>
      </c>
      <c r="E345" s="98" t="e">
        <f>#NAME?</f>
        <v>#NAME?</v>
      </c>
      <c r="F345" s="21" t="e">
        <f>#NAME?</f>
        <v>#NAME?</v>
      </c>
      <c r="G345" s="21" t="e">
        <f>#NAME?</f>
        <v>#NAME?</v>
      </c>
      <c r="H345" s="21" t="e">
        <f>VLOOKUP(#NAME?,#NAME?,#NAME?)</f>
        <v>#NAME?</v>
      </c>
      <c r="I345" s="21" t="e">
        <f>B345&amp;A345</f>
        <v>#NAME?</v>
      </c>
      <c r="J345" s="117" t="e">
        <f>#NAME?</f>
        <v>#NAME?</v>
      </c>
      <c r="K345" s="127" t="e">
        <f>#NAME?</f>
        <v>#NAME?</v>
      </c>
    </row>
    <row r="346" spans="1:18">
      <c r="A346" s="21" t="e">
        <f>#NAME?</f>
        <v>#NAME?</v>
      </c>
      <c r="B346" s="21" t="e">
        <f>#NAME?</f>
        <v>#NAME?</v>
      </c>
      <c r="C346" s="21" t="e">
        <f>#NAME?</f>
        <v>#NAME?</v>
      </c>
      <c r="D346" s="21" t="e">
        <f>#NAME?</f>
        <v>#NAME?</v>
      </c>
      <c r="E346" s="98" t="e">
        <f>#NAME?</f>
        <v>#NAME?</v>
      </c>
      <c r="F346" s="21" t="e">
        <f>#NAME?</f>
        <v>#NAME?</v>
      </c>
      <c r="G346" s="21" t="e">
        <f>#NAME?</f>
        <v>#NAME?</v>
      </c>
      <c r="H346" s="21" t="e">
        <f>VLOOKUP(#NAME?,#NAME?,#NAME?)</f>
        <v>#NAME?</v>
      </c>
      <c r="I346" s="21" t="e">
        <f>B346&amp;A346</f>
        <v>#NAME?</v>
      </c>
      <c r="J346" s="117" t="e">
        <f>#NAME?</f>
        <v>#NAME?</v>
      </c>
      <c r="K346" s="127" t="e">
        <f>#NAME?</f>
        <v>#NAME?</v>
      </c>
    </row>
    <row r="347" spans="1:18">
      <c r="A347" s="21" t="e">
        <f>#NAME?</f>
        <v>#NAME?</v>
      </c>
      <c r="B347" s="21" t="e">
        <f>#NAME?</f>
        <v>#NAME?</v>
      </c>
      <c r="C347" s="21" t="e">
        <f>#NAME?</f>
        <v>#NAME?</v>
      </c>
      <c r="D347" s="21" t="e">
        <f>#NAME?</f>
        <v>#NAME?</v>
      </c>
      <c r="E347" s="98" t="e">
        <f>#NAME?</f>
        <v>#NAME?</v>
      </c>
      <c r="F347" s="21" t="e">
        <f>#NAME?</f>
        <v>#NAME?</v>
      </c>
      <c r="G347" s="21" t="e">
        <f>#NAME?</f>
        <v>#NAME?</v>
      </c>
      <c r="H347" s="21" t="e">
        <f>VLOOKUP(#NAME?,#NAME?,#NAME?)</f>
        <v>#NAME?</v>
      </c>
      <c r="I347" s="21" t="e">
        <f>B347&amp;A347</f>
        <v>#NAME?</v>
      </c>
      <c r="J347" s="117" t="e">
        <f>#NAME?</f>
        <v>#NAME?</v>
      </c>
      <c r="K347" s="127" t="e">
        <f>#NAME?</f>
        <v>#NAME?</v>
      </c>
    </row>
    <row r="348" spans="1:18">
      <c r="A348" s="21" t="e">
        <f>#NAME?</f>
        <v>#NAME?</v>
      </c>
      <c r="B348" s="21" t="e">
        <f>#NAME?</f>
        <v>#NAME?</v>
      </c>
      <c r="C348" s="21" t="e">
        <f>#NAME?</f>
        <v>#NAME?</v>
      </c>
      <c r="D348" s="21" t="e">
        <f>#NAME?</f>
        <v>#NAME?</v>
      </c>
      <c r="E348" s="98" t="e">
        <f>#NAME?</f>
        <v>#NAME?</v>
      </c>
      <c r="F348" s="21" t="e">
        <f>#NAME?</f>
        <v>#NAME?</v>
      </c>
      <c r="G348" s="21" t="e">
        <f>#NAME?</f>
        <v>#NAME?</v>
      </c>
      <c r="H348" s="21" t="e">
        <f>VLOOKUP(#NAME?,#NAME?,#NAME?)</f>
        <v>#NAME?</v>
      </c>
      <c r="I348" s="21" t="e">
        <f>B348&amp;A348</f>
        <v>#NAME?</v>
      </c>
      <c r="J348" s="117" t="e">
        <f>#NAME?</f>
        <v>#NAME?</v>
      </c>
      <c r="K348" s="127" t="e">
        <f>#NAME?</f>
        <v>#NAME?</v>
      </c>
    </row>
    <row r="349" spans="1:18">
      <c r="A349" s="21" t="e">
        <f>#NAME?</f>
        <v>#NAME?</v>
      </c>
      <c r="B349" s="21" t="e">
        <f>#NAME?</f>
        <v>#NAME?</v>
      </c>
      <c r="C349" s="21" t="e">
        <f>#NAME?</f>
        <v>#NAME?</v>
      </c>
      <c r="D349" s="21" t="e">
        <f>#NAME?</f>
        <v>#NAME?</v>
      </c>
      <c r="E349" s="98" t="e">
        <f>#NAME?</f>
        <v>#NAME?</v>
      </c>
      <c r="F349" s="21" t="e">
        <f>#NAME?</f>
        <v>#NAME?</v>
      </c>
      <c r="G349" s="21" t="e">
        <f>#NAME?</f>
        <v>#NAME?</v>
      </c>
      <c r="H349" s="21" t="e">
        <f>VLOOKUP(#NAME?,#NAME?,#NAME?)</f>
        <v>#NAME?</v>
      </c>
      <c r="I349" s="21" t="e">
        <f>B349&amp;A349</f>
        <v>#NAME?</v>
      </c>
      <c r="J349" s="117" t="e">
        <f>#NAME?</f>
        <v>#NAME?</v>
      </c>
      <c r="K349" s="127" t="e">
        <f>#NAME?</f>
        <v>#NAME?</v>
      </c>
    </row>
    <row r="350" spans="1:18">
      <c r="A350" s="21" t="e">
        <f>#NAME?</f>
        <v>#NAME?</v>
      </c>
      <c r="B350" s="21" t="e">
        <f>#NAME?</f>
        <v>#NAME?</v>
      </c>
      <c r="C350" s="21" t="e">
        <f>#NAME?</f>
        <v>#NAME?</v>
      </c>
      <c r="D350" s="21" t="e">
        <f>#NAME?</f>
        <v>#NAME?</v>
      </c>
      <c r="E350" s="98" t="e">
        <f>#NAME?</f>
        <v>#NAME?</v>
      </c>
      <c r="F350" s="21" t="e">
        <f>#NAME?</f>
        <v>#NAME?</v>
      </c>
      <c r="G350" s="21" t="e">
        <f>#NAME?</f>
        <v>#NAME?</v>
      </c>
      <c r="H350" s="21" t="e">
        <f>VLOOKUP(#NAME?,#NAME?,#NAME?)</f>
        <v>#NAME?</v>
      </c>
      <c r="I350" s="21" t="e">
        <f>B350&amp;A350</f>
        <v>#NAME?</v>
      </c>
      <c r="J350" s="117" t="e">
        <f>#NAME?</f>
        <v>#NAME?</v>
      </c>
      <c r="K350" s="127" t="e">
        <f>#NAME?</f>
        <v>#NAME?</v>
      </c>
    </row>
    <row r="351" spans="1:18">
      <c r="A351" s="21" t="e">
        <f>#NAME?</f>
        <v>#NAME?</v>
      </c>
      <c r="B351" s="21" t="e">
        <f>#NAME?</f>
        <v>#NAME?</v>
      </c>
      <c r="C351" s="21" t="e">
        <f>#NAME?</f>
        <v>#NAME?</v>
      </c>
      <c r="D351" s="21" t="e">
        <f>#NAME?</f>
        <v>#NAME?</v>
      </c>
      <c r="E351" s="98" t="e">
        <f>#NAME?</f>
        <v>#NAME?</v>
      </c>
      <c r="F351" s="21" t="e">
        <f>#NAME?</f>
        <v>#NAME?</v>
      </c>
      <c r="G351" s="21" t="e">
        <f>#NAME?</f>
        <v>#NAME?</v>
      </c>
      <c r="H351" s="21" t="e">
        <f>VLOOKUP(#NAME?,#NAME?,#NAME?)</f>
        <v>#NAME?</v>
      </c>
      <c r="I351" s="21" t="e">
        <f>B351&amp;A351</f>
        <v>#NAME?</v>
      </c>
      <c r="J351" s="117" t="e">
        <f>#NAME?</f>
        <v>#NAME?</v>
      </c>
      <c r="K351" s="127" t="e">
        <f>#NAME?</f>
        <v>#NAME?</v>
      </c>
    </row>
    <row r="352" spans="1:18">
      <c r="A352" s="21" t="e">
        <f>#NAME?</f>
        <v>#NAME?</v>
      </c>
      <c r="B352" s="21" t="e">
        <f>#NAME?</f>
        <v>#NAME?</v>
      </c>
      <c r="C352" s="21" t="e">
        <f>#NAME?</f>
        <v>#NAME?</v>
      </c>
      <c r="D352" s="21" t="e">
        <f>#NAME?</f>
        <v>#NAME?</v>
      </c>
      <c r="E352" s="98" t="e">
        <f>#NAME?</f>
        <v>#NAME?</v>
      </c>
      <c r="F352" s="21" t="e">
        <f>#NAME?</f>
        <v>#NAME?</v>
      </c>
      <c r="G352" s="21" t="e">
        <f>#NAME?</f>
        <v>#NAME?</v>
      </c>
      <c r="H352" s="21" t="e">
        <f>VLOOKUP(#NAME?,#NAME?,#NAME?)</f>
        <v>#NAME?</v>
      </c>
      <c r="I352" s="21" t="e">
        <f>B352&amp;A352</f>
        <v>#NAME?</v>
      </c>
      <c r="J352" s="117" t="e">
        <f>#NAME?</f>
        <v>#NAME?</v>
      </c>
      <c r="K352" s="127" t="e">
        <f>#NAME?</f>
        <v>#NAME?</v>
      </c>
    </row>
    <row r="353" spans="1:18">
      <c r="A353" s="21" t="e">
        <f>#NAME?</f>
        <v>#NAME?</v>
      </c>
      <c r="B353" s="21" t="e">
        <f>#NAME?</f>
        <v>#NAME?</v>
      </c>
      <c r="C353" s="21" t="e">
        <f>#NAME?</f>
        <v>#NAME?</v>
      </c>
      <c r="D353" s="21" t="e">
        <f>#NAME?</f>
        <v>#NAME?</v>
      </c>
      <c r="E353" s="98" t="e">
        <f>#NAME?</f>
        <v>#NAME?</v>
      </c>
      <c r="F353" s="21" t="e">
        <f>#NAME?</f>
        <v>#NAME?</v>
      </c>
      <c r="G353" s="21" t="e">
        <f>#NAME?</f>
        <v>#NAME?</v>
      </c>
      <c r="H353" s="21" t="e">
        <f>VLOOKUP(#NAME?,#NAME?,#NAME?)</f>
        <v>#NAME?</v>
      </c>
      <c r="I353" s="21" t="e">
        <f>B353&amp;A353</f>
        <v>#NAME?</v>
      </c>
      <c r="J353" s="117" t="e">
        <f>#NAME?</f>
        <v>#NAME?</v>
      </c>
      <c r="K353" s="127" t="e">
        <f>#NAME?</f>
        <v>#NAME?</v>
      </c>
    </row>
    <row r="354" spans="1:18">
      <c r="A354" s="21" t="e">
        <f>#NAME?</f>
        <v>#NAME?</v>
      </c>
      <c r="B354" s="21" t="e">
        <f>#NAME?</f>
        <v>#NAME?</v>
      </c>
      <c r="C354" s="21" t="e">
        <f>#NAME?</f>
        <v>#NAME?</v>
      </c>
      <c r="D354" s="21" t="e">
        <f>#NAME?</f>
        <v>#NAME?</v>
      </c>
      <c r="E354" s="98" t="e">
        <f>#NAME?</f>
        <v>#NAME?</v>
      </c>
      <c r="F354" s="21" t="e">
        <f>#NAME?</f>
        <v>#NAME?</v>
      </c>
      <c r="G354" s="21" t="e">
        <f>#NAME?</f>
        <v>#NAME?</v>
      </c>
      <c r="H354" s="21" t="e">
        <f>VLOOKUP(#NAME?,#NAME?,#NAME?)</f>
        <v>#NAME?</v>
      </c>
      <c r="I354" s="21" t="e">
        <f>B354&amp;A354</f>
        <v>#NAME?</v>
      </c>
      <c r="J354" s="117" t="e">
        <f>#NAME?</f>
        <v>#NAME?</v>
      </c>
      <c r="K354" s="127" t="e">
        <f>#NAME?</f>
        <v>#NAME?</v>
      </c>
    </row>
    <row r="355" spans="1:18">
      <c r="A355" s="21" t="e">
        <f>#NAME?</f>
        <v>#NAME?</v>
      </c>
      <c r="B355" s="21" t="e">
        <f>#NAME?</f>
        <v>#NAME?</v>
      </c>
      <c r="C355" s="21" t="e">
        <f>#NAME?</f>
        <v>#NAME?</v>
      </c>
      <c r="D355" s="21" t="e">
        <f>#NAME?</f>
        <v>#NAME?</v>
      </c>
      <c r="E355" s="98" t="e">
        <f>#NAME?</f>
        <v>#NAME?</v>
      </c>
      <c r="F355" s="21" t="e">
        <f>#NAME?</f>
        <v>#NAME?</v>
      </c>
      <c r="G355" s="21" t="e">
        <f>#NAME?</f>
        <v>#NAME?</v>
      </c>
      <c r="H355" s="21" t="e">
        <f>VLOOKUP(#NAME?,#NAME?,#NAME?)</f>
        <v>#NAME?</v>
      </c>
      <c r="I355" s="21" t="e">
        <f>B355&amp;A355</f>
        <v>#NAME?</v>
      </c>
      <c r="J355" s="117" t="e">
        <f>#NAME?</f>
        <v>#NAME?</v>
      </c>
      <c r="K355" s="127" t="e">
        <f>#NAME?</f>
        <v>#NAME?</v>
      </c>
    </row>
    <row r="356" spans="1:18">
      <c r="A356" s="21" t="e">
        <f>#NAME?</f>
        <v>#NAME?</v>
      </c>
      <c r="B356" s="21" t="e">
        <f>#NAME?</f>
        <v>#NAME?</v>
      </c>
      <c r="C356" s="21" t="e">
        <f>#NAME?</f>
        <v>#NAME?</v>
      </c>
      <c r="D356" s="21" t="e">
        <f>#NAME?</f>
        <v>#NAME?</v>
      </c>
      <c r="E356" s="98" t="e">
        <f>#NAME?</f>
        <v>#NAME?</v>
      </c>
      <c r="F356" s="21" t="e">
        <f>#NAME?</f>
        <v>#NAME?</v>
      </c>
      <c r="G356" s="21" t="e">
        <f>#NAME?</f>
        <v>#NAME?</v>
      </c>
      <c r="H356" s="21" t="e">
        <f>VLOOKUP(#NAME?,#NAME?,#NAME?)</f>
        <v>#NAME?</v>
      </c>
      <c r="I356" s="21" t="e">
        <f>B356&amp;A356</f>
        <v>#NAME?</v>
      </c>
      <c r="J356" s="117" t="e">
        <f>#NAME?</f>
        <v>#NAME?</v>
      </c>
      <c r="K356" s="127" t="e">
        <f>#NAME?</f>
        <v>#NAME?</v>
      </c>
    </row>
    <row r="357" spans="1:18">
      <c r="A357" s="21" t="e">
        <f>#NAME?</f>
        <v>#NAME?</v>
      </c>
      <c r="B357" s="21" t="e">
        <f>#NAME?</f>
        <v>#NAME?</v>
      </c>
      <c r="C357" s="21" t="e">
        <f>#NAME?</f>
        <v>#NAME?</v>
      </c>
      <c r="D357" s="21" t="e">
        <f>#NAME?</f>
        <v>#NAME?</v>
      </c>
      <c r="E357" s="98" t="e">
        <f>#NAME?</f>
        <v>#NAME?</v>
      </c>
      <c r="F357" s="21" t="e">
        <f>#NAME?</f>
        <v>#NAME?</v>
      </c>
      <c r="G357" s="21" t="e">
        <f>#NAME?</f>
        <v>#NAME?</v>
      </c>
      <c r="H357" s="21" t="e">
        <f>VLOOKUP(#NAME?,#NAME?,#NAME?)</f>
        <v>#NAME?</v>
      </c>
      <c r="I357" s="21" t="e">
        <f>B357&amp;A357</f>
        <v>#NAME?</v>
      </c>
      <c r="J357" s="117" t="e">
        <f>#NAME?</f>
        <v>#NAME?</v>
      </c>
      <c r="K357" s="127" t="e">
        <f>#NAME?</f>
        <v>#NAME?</v>
      </c>
    </row>
    <row r="358" spans="1:18">
      <c r="A358" s="21" t="e">
        <f>#NAME?</f>
        <v>#NAME?</v>
      </c>
      <c r="B358" s="21" t="e">
        <f>#NAME?</f>
        <v>#NAME?</v>
      </c>
      <c r="C358" s="21" t="e">
        <f>#NAME?</f>
        <v>#NAME?</v>
      </c>
      <c r="D358" s="21" t="e">
        <f>#NAME?</f>
        <v>#NAME?</v>
      </c>
      <c r="E358" s="98" t="e">
        <f>#NAME?</f>
        <v>#NAME?</v>
      </c>
      <c r="F358" s="21" t="e">
        <f>#NAME?</f>
        <v>#NAME?</v>
      </c>
      <c r="G358" s="21" t="e">
        <f>#NAME?</f>
        <v>#NAME?</v>
      </c>
      <c r="H358" s="21" t="e">
        <f>VLOOKUP(#NAME?,#NAME?,#NAME?)</f>
        <v>#NAME?</v>
      </c>
      <c r="I358" s="21" t="e">
        <f>B358&amp;A358</f>
        <v>#NAME?</v>
      </c>
      <c r="J358" s="117" t="e">
        <f>#NAME?</f>
        <v>#NAME?</v>
      </c>
      <c r="K358" s="127" t="e">
        <f>#NAME?</f>
        <v>#NAME?</v>
      </c>
    </row>
    <row r="359" spans="1:18">
      <c r="A359" s="21">
        <f>Under13Girls!T67</f>
        <v>0.0</v>
      </c>
      <c r="B359" s="21">
        <f>Under13Girls!U67</f>
        <v>0.0</v>
      </c>
      <c r="C359" s="21">
        <f>Under13Girls!V67</f>
        <v>0.0</v>
      </c>
      <c r="D359" s="21">
        <f>Under13Girls!W67</f>
        <v>0.0</v>
      </c>
      <c r="E359" s="98">
        <f>Under13Girls!B67</f>
        <v>0.0</v>
      </c>
      <c r="F359" s="21" t="str">
        <f>LEFT(Under13Girls!C67,FIND(" ",Under13Girls!C67)-1)</f>
        <v>U13</v>
      </c>
      <c r="G359" s="21" t="str">
        <f>RIGHT(Under13Girls!C67,LEN(Under13Girls!C67)-FIND(" ",Under13Girls!C67))</f>
        <v>Girls A Long Jump</v>
      </c>
      <c r="H359" s="21" t="e">
        <f>VLOOKUP(Under13Girls!D67,clubs!A:B,2,FALSE)</f>
        <v>#N/A</v>
      </c>
      <c r="I359" s="21" t="str">
        <f>B359&amp;A359</f>
        <v>00</v>
      </c>
      <c r="J359" s="117" t="str">
        <f>Under13Girls!E67</f>
        <v>.</v>
      </c>
      <c r="K359" s="127">
        <f>Under13Girls!X67</f>
        <v>0.0</v>
      </c>
    </row>
    <row r="360" spans="1:18">
      <c r="A360" s="21" t="str">
        <f>Under13Girls!T68</f>
        <v>W</v>
      </c>
      <c r="B360" s="21" t="str">
        <f>Under13Girls!U68</f>
        <v>U13</v>
      </c>
      <c r="C360" s="21" t="str">
        <f>Under13Girls!V68</f>
        <v>LJ</v>
      </c>
      <c r="D360" s="21" t="str">
        <f>Under13Girls!W68</f>
        <v>A</v>
      </c>
      <c r="E360" s="98">
        <f>Under13Girls!B68</f>
        <v>1.0</v>
      </c>
      <c r="F360" s="21" t="str">
        <f>LEFT(Under13Girls!C68,FIND(" ",Under13Girls!C68)-1)</f>
        <v>Clara</v>
      </c>
      <c r="G360" s="21" t="str">
        <f>RIGHT(Under13Girls!C68,LEN(Under13Girls!C68)-FIND(" ",Under13Girls!C68))</f>
        <v>Mee</v>
      </c>
      <c r="H360" s="21" t="str">
        <f>VLOOKUP(Under13Girls!D68,clubs!A:B,2,FALSE)</f>
        <v>High</v>
      </c>
      <c r="I360" s="21" t="str">
        <f>B360&amp;A360</f>
        <v>U13W</v>
      </c>
      <c r="J360" s="117">
        <f>Under13Girls!E68</f>
        <v>4.13</v>
      </c>
      <c r="K360" s="127" t="str">
        <f>Under13Girls!X68</f>
        <v/>
      </c>
    </row>
    <row r="361" spans="1:18">
      <c r="A361" s="21" t="str">
        <f>Under13Girls!T69</f>
        <v>W</v>
      </c>
      <c r="B361" s="21" t="str">
        <f>Under13Girls!U69</f>
        <v>U13</v>
      </c>
      <c r="C361" s="21" t="str">
        <f>Under13Girls!V69</f>
        <v>LJ</v>
      </c>
      <c r="D361" s="21" t="str">
        <f>Under13Girls!W69</f>
        <v>A</v>
      </c>
      <c r="E361" s="98">
        <f>Under13Girls!B69</f>
        <v>2.0</v>
      </c>
      <c r="F361" s="21" t="str">
        <f>LEFT(Under13Girls!C69,FIND(" ",Under13Girls!C69)-1)</f>
        <v>Tessa</v>
      </c>
      <c r="G361" s="21" t="str">
        <f>RIGHT(Under13Girls!C69,LEN(Under13Girls!C69)-FIND(" ",Under13Girls!C69))</f>
        <v>Glazebrook</v>
      </c>
      <c r="H361" s="21" t="str">
        <f>VLOOKUP(Under13Girls!D69,clubs!A:B,2,FALSE)</f>
        <v>TVH</v>
      </c>
      <c r="I361" s="21" t="str">
        <f>B361&amp;A361</f>
        <v>U13W</v>
      </c>
      <c r="J361" s="117">
        <f>Under13Girls!E69</f>
        <v>3.95</v>
      </c>
      <c r="K361" s="127" t="str">
        <f>Under13Girls!X69</f>
        <v/>
      </c>
    </row>
    <row r="362" spans="1:18">
      <c r="A362" s="21" t="str">
        <f>Under13Girls!T70</f>
        <v>W</v>
      </c>
      <c r="B362" s="21" t="str">
        <f>Under13Girls!U70</f>
        <v>U13</v>
      </c>
      <c r="C362" s="21" t="str">
        <f>Under13Girls!V70</f>
        <v>LJ</v>
      </c>
      <c r="D362" s="21" t="str">
        <f>Under13Girls!W70</f>
        <v>A</v>
      </c>
      <c r="E362" s="98">
        <f>Under13Girls!B70</f>
        <v>3.0</v>
      </c>
      <c r="F362" s="21" t="str">
        <f>LEFT(Under13Girls!C70,FIND(" ",Under13Girls!C70)-1)</f>
        <v>Elina</v>
      </c>
      <c r="G362" s="21" t="str">
        <f>RIGHT(Under13Girls!C70,LEN(Under13Girls!C70)-FIND(" ",Under13Girls!C70))</f>
        <v>Bulman</v>
      </c>
      <c r="H362" s="21" t="str">
        <f>VLOOKUP(Under13Girls!D70,clubs!A:B,2,FALSE)</f>
        <v>SBH</v>
      </c>
      <c r="I362" s="21" t="str">
        <f>B362&amp;A362</f>
        <v>U13W</v>
      </c>
      <c r="J362" s="117">
        <f>Under13Girls!E70</f>
        <v>3.27</v>
      </c>
      <c r="K362" s="127" t="str">
        <f>Under13Girls!X70</f>
        <v/>
      </c>
    </row>
    <row r="363" spans="1:18">
      <c r="A363" s="21" t="str">
        <f>Under13Girls!T71</f>
        <v>W</v>
      </c>
      <c r="B363" s="21" t="str">
        <f>Under13Girls!U71</f>
        <v>U13</v>
      </c>
      <c r="C363" s="21" t="str">
        <f>Under13Girls!V71</f>
        <v>LJ</v>
      </c>
      <c r="D363" s="21" t="str">
        <f>Under13Girls!W71</f>
        <v>A</v>
      </c>
      <c r="E363" s="98" t="str">
        <f>Under13Girls!B71</f>
        <v>4</v>
      </c>
      <c r="F363" s="21" t="str">
        <f>LEFT(Under13Girls!C71,FIND(" ",Under13Girls!C71)-1)</f>
        <v>Ella</v>
      </c>
      <c r="G363" s="21" t="str">
        <f>RIGHT(Under13Girls!C71,LEN(Under13Girls!C71)-FIND(" ",Under13Girls!C71))</f>
        <v>Pathmandam</v>
      </c>
      <c r="H363" s="21" t="str">
        <f>VLOOKUP(Under13Girls!D71,clubs!A:B,2,FALSE)</f>
        <v>Barn</v>
      </c>
      <c r="I363" s="21" t="str">
        <f>B363&amp;A363</f>
        <v>U13W</v>
      </c>
      <c r="J363" s="117">
        <f>Under13Girls!E71</f>
        <v>2.74</v>
      </c>
      <c r="K363" s="127" t="str">
        <f>Under13Girls!X71</f>
        <v/>
      </c>
    </row>
    <row r="364" spans="1:18">
      <c r="A364" s="21" t="str">
        <f>Under13Girls!T72</f>
        <v>W</v>
      </c>
      <c r="B364" s="21" t="str">
        <f>Under13Girls!U72</f>
        <v>U13</v>
      </c>
      <c r="C364" s="21" t="str">
        <f>Under13Girls!V72</f>
        <v>LJ</v>
      </c>
      <c r="D364" s="21" t="str">
        <f>Under13Girls!W72</f>
        <v>A</v>
      </c>
      <c r="E364" s="98" t="str">
        <f>Under13Girls!B72</f>
        <v>5</v>
      </c>
      <c r="F364" s="21" t="e">
        <f>LEFT(Under13Girls!C72,FIND(" ",Under13Girls!C72)-1)</f>
        <v>#VALUE!</v>
      </c>
      <c r="G364" s="21" t="e">
        <f>RIGHT(Under13Girls!C72,LEN(Under13Girls!C72)-FIND(" ",Under13Girls!C72))</f>
        <v>#VALUE!</v>
      </c>
      <c r="H364" s="21" t="e">
        <f>VLOOKUP(Under13Girls!D72,clubs!A:B,2,FALSE)</f>
        <v>#N/A</v>
      </c>
      <c r="I364" s="21" t="str">
        <f>B364&amp;A364</f>
        <v>U13W</v>
      </c>
      <c r="J364" s="117">
        <f>Under13Girls!E72</f>
        <v>0.0</v>
      </c>
      <c r="K364" s="127" t="str">
        <f>Under13Girls!X72</f>
        <v/>
      </c>
    </row>
    <row r="365" spans="1:18">
      <c r="A365" s="21" t="str">
        <f>Under13Girls!T73</f>
        <v>W</v>
      </c>
      <c r="B365" s="21" t="str">
        <f>Under13Girls!U73</f>
        <v>U13</v>
      </c>
      <c r="C365" s="21" t="str">
        <f>Under13Girls!V73</f>
        <v>LJ</v>
      </c>
      <c r="D365" s="21" t="str">
        <f>Under13Girls!W73</f>
        <v>A</v>
      </c>
      <c r="E365" s="98" t="str">
        <f>Under13Girls!B73</f>
        <v>6</v>
      </c>
      <c r="F365" s="21" t="e">
        <f>LEFT(Under13Girls!C73,FIND(" ",Under13Girls!C73)-1)</f>
        <v>#VALUE!</v>
      </c>
      <c r="G365" s="21" t="e">
        <f>RIGHT(Under13Girls!C73,LEN(Under13Girls!C73)-FIND(" ",Under13Girls!C73))</f>
        <v>#VALUE!</v>
      </c>
      <c r="H365" s="21" t="e">
        <f>VLOOKUP(Under13Girls!D73,clubs!A:B,2,FALSE)</f>
        <v>#N/A</v>
      </c>
      <c r="I365" s="21" t="str">
        <f>B365&amp;A365</f>
        <v>U13W</v>
      </c>
      <c r="J365" s="117">
        <f>Under13Girls!E73</f>
        <v>0.0</v>
      </c>
      <c r="K365" s="127" t="str">
        <f>Under13Girls!X73</f>
        <v/>
      </c>
    </row>
    <row r="366" spans="1:18">
      <c r="A366" s="21" t="str">
        <f>Under13Girls!T74</f>
        <v>W</v>
      </c>
      <c r="B366" s="21" t="str">
        <f>Under13Girls!U74</f>
        <v>U13</v>
      </c>
      <c r="C366" s="21" t="str">
        <f>Under13Girls!V74</f>
        <v>LJ</v>
      </c>
      <c r="D366" s="21" t="str">
        <f>Under13Girls!W74</f>
        <v>A</v>
      </c>
      <c r="E366" s="98" t="str">
        <f>Under13Girls!B74</f>
        <v>7</v>
      </c>
      <c r="F366" s="21" t="e">
        <f>LEFT(Under13Girls!C74,FIND(" ",Under13Girls!C74)-1)</f>
        <v>#VALUE!</v>
      </c>
      <c r="G366" s="21" t="e">
        <f>RIGHT(Under13Girls!C74,LEN(Under13Girls!C74)-FIND(" ",Under13Girls!C74))</f>
        <v>#VALUE!</v>
      </c>
      <c r="H366" s="21" t="e">
        <f>VLOOKUP(Under13Girls!D74,clubs!A:B,2,FALSE)</f>
        <v>#N/A</v>
      </c>
      <c r="I366" s="21" t="str">
        <f>B366&amp;A366</f>
        <v>U13W</v>
      </c>
      <c r="J366" s="117">
        <f>Under13Girls!E74</f>
        <v>0.0</v>
      </c>
      <c r="K366" s="127" t="str">
        <f>Under13Girls!X74</f>
        <v/>
      </c>
    </row>
    <row r="367" spans="1:18">
      <c r="A367" s="21" t="str">
        <f>Under13Girls!T75</f>
        <v>W</v>
      </c>
      <c r="B367" s="21" t="str">
        <f>Under13Girls!U75</f>
        <v>U13</v>
      </c>
      <c r="C367" s="21" t="str">
        <f>Under13Girls!V75</f>
        <v>LJ</v>
      </c>
      <c r="D367" s="21" t="str">
        <f>Under13Girls!W75</f>
        <v>A</v>
      </c>
      <c r="E367" s="98" t="str">
        <f>Under13Girls!B75</f>
        <v>8</v>
      </c>
      <c r="F367" s="21" t="e">
        <f>LEFT(Under13Girls!C75,FIND(" ",Under13Girls!C75)-1)</f>
        <v>#VALUE!</v>
      </c>
      <c r="G367" s="21" t="e">
        <f>RIGHT(Under13Girls!C75,LEN(Under13Girls!C75)-FIND(" ",Under13Girls!C75))</f>
        <v>#VALUE!</v>
      </c>
      <c r="H367" s="21" t="e">
        <f>VLOOKUP(Under13Girls!D75,clubs!A:B,2,FALSE)</f>
        <v>#N/A</v>
      </c>
      <c r="I367" s="21" t="str">
        <f>B367&amp;A367</f>
        <v>U13W</v>
      </c>
      <c r="J367" s="117">
        <f>Under13Girls!E75</f>
        <v>0.0</v>
      </c>
      <c r="K367" s="127" t="str">
        <f>Under13Girls!X75</f>
        <v/>
      </c>
    </row>
    <row r="368" spans="1:18">
      <c r="A368" s="21">
        <f>Under13Girls!T76</f>
        <v>0.0</v>
      </c>
      <c r="B368" s="21">
        <f>Under13Girls!U76</f>
        <v>0.0</v>
      </c>
      <c r="C368" s="21">
        <f>Under13Girls!V76</f>
        <v>0.0</v>
      </c>
      <c r="D368" s="21">
        <f>Under13Girls!W76</f>
        <v>0.0</v>
      </c>
      <c r="E368" s="98">
        <f>Under13Girls!B76</f>
        <v>0.0</v>
      </c>
      <c r="F368" s="21" t="str">
        <f>LEFT(Under13Girls!C76,FIND(" ",Under13Girls!C76)-1)</f>
        <v>U13</v>
      </c>
      <c r="G368" s="21" t="str">
        <f>RIGHT(Under13Girls!C76,LEN(Under13Girls!C76)-FIND(" ",Under13Girls!C76))</f>
        <v>Girls B Long Jump</v>
      </c>
      <c r="H368" s="21" t="e">
        <f>VLOOKUP(Under13Girls!D76,clubs!A:B,2,FALSE)</f>
        <v>#N/A</v>
      </c>
      <c r="I368" s="21" t="str">
        <f>B368&amp;A368</f>
        <v>00</v>
      </c>
      <c r="J368" s="117" t="str">
        <f>Under13Girls!E76</f>
        <v>.</v>
      </c>
      <c r="K368" s="127">
        <f>Under13Girls!X76</f>
        <v>0.0</v>
      </c>
    </row>
    <row r="369" spans="1:18">
      <c r="A369" s="21" t="str">
        <f>Under13Girls!T77</f>
        <v>W</v>
      </c>
      <c r="B369" s="21" t="str">
        <f>Under13Girls!U77</f>
        <v>U13</v>
      </c>
      <c r="C369" s="21" t="str">
        <f>Under13Girls!V77</f>
        <v>LJ</v>
      </c>
      <c r="D369" s="21" t="str">
        <f>Under13Girls!W77</f>
        <v>B</v>
      </c>
      <c r="E369" s="98">
        <f>Under13Girls!B77</f>
        <v>1.0</v>
      </c>
      <c r="F369" s="21" t="str">
        <f>LEFT(Under13Girls!C77,FIND(" ",Under13Girls!C77)-1)</f>
        <v>Nikita</v>
      </c>
      <c r="G369" s="21" t="str">
        <f>RIGHT(Under13Girls!C77,LEN(Under13Girls!C77)-FIND(" ",Under13Girls!C77))</f>
        <v>Crabb</v>
      </c>
      <c r="H369" s="21" t="str">
        <f>VLOOKUP(Under13Girls!D77,clubs!A:B,2,FALSE)</f>
        <v>High</v>
      </c>
      <c r="I369" s="21" t="str">
        <f>B369&amp;A369</f>
        <v>U13W</v>
      </c>
      <c r="J369" s="117">
        <f>Under13Girls!E77</f>
        <v>3.69</v>
      </c>
      <c r="K369" s="127" t="str">
        <f>Under13Girls!X77</f>
        <v/>
      </c>
    </row>
    <row r="370" spans="1:18">
      <c r="A370" s="21" t="str">
        <f>Under13Girls!T78</f>
        <v>W</v>
      </c>
      <c r="B370" s="21" t="str">
        <f>Under13Girls!U78</f>
        <v>U13</v>
      </c>
      <c r="C370" s="21" t="str">
        <f>Under13Girls!V78</f>
        <v>LJ</v>
      </c>
      <c r="D370" s="21" t="str">
        <f>Under13Girls!W78</f>
        <v>B</v>
      </c>
      <c r="E370" s="98">
        <f>Under13Girls!B78</f>
        <v>2.0</v>
      </c>
      <c r="F370" s="21" t="str">
        <f>LEFT(Under13Girls!C78,FIND(" ",Under13Girls!C78)-1)</f>
        <v>Lily</v>
      </c>
      <c r="G370" s="21" t="str">
        <f>RIGHT(Under13Girls!C78,LEN(Under13Girls!C78)-FIND(" ",Under13Girls!C78))</f>
        <v>Dafter</v>
      </c>
      <c r="H370" s="21" t="str">
        <f>VLOOKUP(Under13Girls!D78,clubs!A:B,2,FALSE)</f>
        <v>TVH</v>
      </c>
      <c r="I370" s="21" t="str">
        <f>B370&amp;A370</f>
        <v>U13W</v>
      </c>
      <c r="J370" s="117">
        <f>Under13Girls!E78</f>
        <v>3.28</v>
      </c>
      <c r="K370" s="127">
        <f>Under13Girls!X78</f>
        <v>0.0</v>
      </c>
    </row>
    <row r="371" spans="1:18">
      <c r="A371" s="21" t="str">
        <f>Under13Girls!T79</f>
        <v>W</v>
      </c>
      <c r="B371" s="21" t="str">
        <f>Under13Girls!U79</f>
        <v>U13</v>
      </c>
      <c r="C371" s="21" t="str">
        <f>Under13Girls!V79</f>
        <v>LJ</v>
      </c>
      <c r="D371" s="21" t="str">
        <f>Under13Girls!W79</f>
        <v>B</v>
      </c>
      <c r="E371" s="98">
        <f>Under13Girls!B79</f>
        <v>3.0</v>
      </c>
      <c r="F371" s="21" t="e">
        <f>LEFT(Under13Girls!C79,FIND(" ",Under13Girls!C79)-1)</f>
        <v>#VALUE!</v>
      </c>
      <c r="G371" s="21" t="e">
        <f>RIGHT(Under13Girls!C79,LEN(Under13Girls!C79)-FIND(" ",Under13Girls!C79))</f>
        <v>#VALUE!</v>
      </c>
      <c r="H371" s="21" t="e">
        <f>VLOOKUP(Under13Girls!D79,clubs!A:B,2,FALSE)</f>
        <v>#N/A</v>
      </c>
      <c r="I371" s="21" t="str">
        <f>B371&amp;A371</f>
        <v>U13W</v>
      </c>
      <c r="J371" s="117">
        <f>Under13Girls!E79</f>
        <v>0.0</v>
      </c>
      <c r="K371" s="127">
        <f>Under13Girls!X79</f>
        <v>0.0</v>
      </c>
    </row>
    <row r="372" spans="1:18">
      <c r="A372" s="21" t="str">
        <f>Under13Girls!T80</f>
        <v>W</v>
      </c>
      <c r="B372" s="21" t="str">
        <f>Under13Girls!U80</f>
        <v>U13</v>
      </c>
      <c r="C372" s="21" t="str">
        <f>Under13Girls!V80</f>
        <v>LJ</v>
      </c>
      <c r="D372" s="21" t="str">
        <f>Under13Girls!W80</f>
        <v>B</v>
      </c>
      <c r="E372" s="98" t="str">
        <f>Under13Girls!B80</f>
        <v>4</v>
      </c>
      <c r="F372" s="21" t="e">
        <f>LEFT(Under13Girls!C80,FIND(" ",Under13Girls!C80)-1)</f>
        <v>#VALUE!</v>
      </c>
      <c r="G372" s="21" t="e">
        <f>RIGHT(Under13Girls!C80,LEN(Under13Girls!C80)-FIND(" ",Under13Girls!C80))</f>
        <v>#VALUE!</v>
      </c>
      <c r="H372" s="21" t="e">
        <f>VLOOKUP(Under13Girls!D80,clubs!A:B,2,FALSE)</f>
        <v>#N/A</v>
      </c>
      <c r="I372" s="21" t="str">
        <f>B372&amp;A372</f>
        <v>U13W</v>
      </c>
      <c r="J372" s="117">
        <f>Under13Girls!E80</f>
        <v>0.0</v>
      </c>
      <c r="K372" s="127">
        <f>Under13Girls!X80</f>
        <v>0.0</v>
      </c>
    </row>
    <row r="373" spans="1:18">
      <c r="A373" s="21" t="str">
        <f>Under13Girls!T81</f>
        <v>W</v>
      </c>
      <c r="B373" s="21" t="str">
        <f>Under13Girls!U81</f>
        <v>U13</v>
      </c>
      <c r="C373" s="21" t="str">
        <f>Under13Girls!V81</f>
        <v>LJ</v>
      </c>
      <c r="D373" s="21" t="str">
        <f>Under13Girls!W81</f>
        <v>B</v>
      </c>
      <c r="E373" s="98" t="str">
        <f>Under13Girls!B81</f>
        <v>5</v>
      </c>
      <c r="F373" s="21" t="e">
        <f>LEFT(Under13Girls!C81,FIND(" ",Under13Girls!C81)-1)</f>
        <v>#VALUE!</v>
      </c>
      <c r="G373" s="21" t="e">
        <f>RIGHT(Under13Girls!C81,LEN(Under13Girls!C81)-FIND(" ",Under13Girls!C81))</f>
        <v>#VALUE!</v>
      </c>
      <c r="H373" s="21" t="e">
        <f>VLOOKUP(Under13Girls!D81,clubs!A:B,2,FALSE)</f>
        <v>#N/A</v>
      </c>
      <c r="I373" s="21" t="str">
        <f>B373&amp;A373</f>
        <v>U13W</v>
      </c>
      <c r="J373" s="117">
        <f>Under13Girls!E81</f>
        <v>0.0</v>
      </c>
      <c r="K373" s="127">
        <f>Under13Girls!X81</f>
        <v>0.0</v>
      </c>
    </row>
    <row r="374" spans="1:18">
      <c r="A374" s="21" t="str">
        <f>Under13Girls!T82</f>
        <v>W</v>
      </c>
      <c r="B374" s="21" t="str">
        <f>Under13Girls!U82</f>
        <v>U13</v>
      </c>
      <c r="C374" s="21" t="str">
        <f>Under13Girls!V82</f>
        <v>LJ</v>
      </c>
      <c r="D374" s="21" t="str">
        <f>Under13Girls!W82</f>
        <v>B</v>
      </c>
      <c r="E374" s="98" t="str">
        <f>Under13Girls!B82</f>
        <v>6</v>
      </c>
      <c r="F374" s="21" t="e">
        <f>LEFT(Under13Girls!C82,FIND(" ",Under13Girls!C82)-1)</f>
        <v>#VALUE!</v>
      </c>
      <c r="G374" s="21" t="e">
        <f>RIGHT(Under13Girls!C82,LEN(Under13Girls!C82)-FIND(" ",Under13Girls!C82))</f>
        <v>#VALUE!</v>
      </c>
      <c r="H374" s="21" t="e">
        <f>VLOOKUP(Under13Girls!D82,clubs!A:B,2,FALSE)</f>
        <v>#N/A</v>
      </c>
      <c r="I374" s="21" t="str">
        <f>B374&amp;A374</f>
        <v>U13W</v>
      </c>
      <c r="J374" s="117">
        <f>Under13Girls!E82</f>
        <v>0.0</v>
      </c>
      <c r="K374" s="127">
        <f>Under13Girls!X82</f>
        <v>0.0</v>
      </c>
    </row>
    <row r="375" spans="1:18">
      <c r="A375" s="21" t="str">
        <f>Under13Girls!T83</f>
        <v>W</v>
      </c>
      <c r="B375" s="21" t="str">
        <f>Under13Girls!U83</f>
        <v>U13</v>
      </c>
      <c r="C375" s="21" t="str">
        <f>Under13Girls!V83</f>
        <v>LJ</v>
      </c>
      <c r="D375" s="21" t="str">
        <f>Under13Girls!W83</f>
        <v>B</v>
      </c>
      <c r="E375" s="98" t="str">
        <f>Under13Girls!B83</f>
        <v>7</v>
      </c>
      <c r="F375" s="21" t="e">
        <f>LEFT(Under13Girls!C83,FIND(" ",Under13Girls!C83)-1)</f>
        <v>#VALUE!</v>
      </c>
      <c r="G375" s="21" t="e">
        <f>RIGHT(Under13Girls!C83,LEN(Under13Girls!C83)-FIND(" ",Under13Girls!C83))</f>
        <v>#VALUE!</v>
      </c>
      <c r="H375" s="21" t="e">
        <f>VLOOKUP(Under13Girls!D83,clubs!A:B,2,FALSE)</f>
        <v>#N/A</v>
      </c>
      <c r="I375" s="21" t="str">
        <f>B375&amp;A375</f>
        <v>U13W</v>
      </c>
      <c r="J375" s="117">
        <f>Under13Girls!E83</f>
        <v>0.0</v>
      </c>
      <c r="K375" s="127">
        <f>Under13Girls!X83</f>
        <v>0.0</v>
      </c>
    </row>
    <row r="376" spans="1:18">
      <c r="A376" s="21" t="str">
        <f>Under13Girls!T84</f>
        <v>W</v>
      </c>
      <c r="B376" s="21" t="str">
        <f>Under13Girls!U84</f>
        <v>U13</v>
      </c>
      <c r="C376" s="21" t="str">
        <f>Under13Girls!V84</f>
        <v>LJ</v>
      </c>
      <c r="D376" s="21" t="str">
        <f>Under13Girls!W84</f>
        <v>B</v>
      </c>
      <c r="E376" s="98" t="str">
        <f>Under13Girls!B84</f>
        <v>8</v>
      </c>
      <c r="F376" s="21" t="e">
        <f>LEFT(Under13Girls!C84,FIND(" ",Under13Girls!C84)-1)</f>
        <v>#VALUE!</v>
      </c>
      <c r="G376" s="21" t="e">
        <f>RIGHT(Under13Girls!C84,LEN(Under13Girls!C84)-FIND(" ",Under13Girls!C84))</f>
        <v>#VALUE!</v>
      </c>
      <c r="H376" s="21" t="e">
        <f>VLOOKUP(Under13Girls!D84,clubs!A:B,2,FALSE)</f>
        <v>#N/A</v>
      </c>
      <c r="I376" s="21" t="str">
        <f>B376&amp;A376</f>
        <v>U13W</v>
      </c>
      <c r="J376" s="117">
        <f>Under13Girls!E84</f>
        <v>0.0</v>
      </c>
      <c r="K376" s="127">
        <f>Under13Girls!X84</f>
        <v>0.0</v>
      </c>
    </row>
    <row r="377" spans="1:18">
      <c r="A377" s="21">
        <f>Under13Girls!T85</f>
        <v>0.0</v>
      </c>
      <c r="B377" s="21">
        <f>Under13Girls!U85</f>
        <v>0.0</v>
      </c>
      <c r="C377" s="21">
        <f>Under13Girls!V85</f>
        <v>0.0</v>
      </c>
      <c r="D377" s="21">
        <f>Under13Girls!W85</f>
        <v>0.0</v>
      </c>
      <c r="E377" s="98">
        <f>Under13Girls!B85</f>
        <v>0.0</v>
      </c>
      <c r="F377" s="21" t="str">
        <f>LEFT(Under13Girls!C85,FIND(" ",Under13Girls!C85)-1)</f>
        <v>U13</v>
      </c>
      <c r="G377" s="21" t="str">
        <f>RIGHT(Under13Girls!C85,LEN(Under13Girls!C85)-FIND(" ",Under13Girls!C85))</f>
        <v>Girls A Shot Putt</v>
      </c>
      <c r="H377" s="21" t="e">
        <f>VLOOKUP(Under13Girls!D85,clubs!A:B,2,FALSE)</f>
        <v>#N/A</v>
      </c>
      <c r="I377" s="21" t="str">
        <f>B377&amp;A377</f>
        <v>00</v>
      </c>
      <c r="J377" s="117" t="str">
        <f>Under13Girls!E85</f>
        <v>.</v>
      </c>
      <c r="K377" s="127">
        <f>Under13Girls!X85</f>
        <v>0.0</v>
      </c>
    </row>
    <row r="378" spans="1:18">
      <c r="A378" s="21" t="str">
        <f>Under13Girls!T86</f>
        <v>W</v>
      </c>
      <c r="B378" s="21" t="str">
        <f>Under13Girls!U86</f>
        <v>U13</v>
      </c>
      <c r="C378" s="21" t="str">
        <f>Under13Girls!V86</f>
        <v>SPU13W</v>
      </c>
      <c r="D378" s="21" t="str">
        <f>Under13Girls!W86</f>
        <v>A</v>
      </c>
      <c r="E378" s="98">
        <f>Under13Girls!B86</f>
        <v>1.0</v>
      </c>
      <c r="F378" s="21" t="str">
        <f>LEFT(Under13Girls!C86,FIND(" ",Under13Girls!C86)-1)</f>
        <v>Kyerah</v>
      </c>
      <c r="G378" s="21" t="str">
        <f>RIGHT(Under13Girls!C86,LEN(Under13Girls!C86)-FIND(" ",Under13Girls!C86))</f>
        <v>Scott</v>
      </c>
      <c r="H378" s="21" t="str">
        <f>VLOOKUP(Under13Girls!D86,clubs!A:B,2,FALSE)</f>
        <v>Lon Hth</v>
      </c>
      <c r="I378" s="21" t="str">
        <f>B378&amp;A378</f>
        <v>U13W</v>
      </c>
      <c r="J378" s="117">
        <f>Under13Girls!E86</f>
        <v>6.52</v>
      </c>
      <c r="K378" s="127">
        <f>Under13Girls!X86</f>
        <v>0.0</v>
      </c>
    </row>
    <row r="379" spans="1:18">
      <c r="A379" s="21" t="str">
        <f>Under13Girls!T87</f>
        <v>W</v>
      </c>
      <c r="B379" s="21" t="str">
        <f>Under13Girls!U87</f>
        <v>U13</v>
      </c>
      <c r="C379" s="21" t="str">
        <f>Under13Girls!V87</f>
        <v>SPU13W</v>
      </c>
      <c r="D379" s="21" t="str">
        <f>Under13Girls!W87</f>
        <v>A</v>
      </c>
      <c r="E379" s="98">
        <f>Under13Girls!B87</f>
        <v>2.0</v>
      </c>
      <c r="F379" s="21" t="str">
        <f>LEFT(Under13Girls!C87,FIND(" ",Under13Girls!C87)-1)</f>
        <v>Elina</v>
      </c>
      <c r="G379" s="21" t="str">
        <f>RIGHT(Under13Girls!C87,LEN(Under13Girls!C87)-FIND(" ",Under13Girls!C87))</f>
        <v>Bulman</v>
      </c>
      <c r="H379" s="21" t="str">
        <f>VLOOKUP(Under13Girls!D87,clubs!A:B,2,FALSE)</f>
        <v>SBH</v>
      </c>
      <c r="I379" s="21" t="str">
        <f>B379&amp;A379</f>
        <v>U13W</v>
      </c>
      <c r="J379" s="117">
        <f>Under13Girls!E87</f>
        <v>5.35</v>
      </c>
      <c r="K379" s="127">
        <f>Under13Girls!X87</f>
        <v>0.0</v>
      </c>
    </row>
    <row r="380" spans="1:18">
      <c r="A380" s="21" t="str">
        <f>Under13Girls!T88</f>
        <v>W</v>
      </c>
      <c r="B380" s="21" t="str">
        <f>Under13Girls!U88</f>
        <v>U13</v>
      </c>
      <c r="C380" s="21" t="str">
        <f>Under13Girls!V88</f>
        <v>SPU13W</v>
      </c>
      <c r="D380" s="21" t="str">
        <f>Under13Girls!W88</f>
        <v>A</v>
      </c>
      <c r="E380" s="98">
        <f>Under13Girls!B88</f>
        <v>3.0</v>
      </c>
      <c r="F380" s="21" t="e">
        <f>LEFT(Under13Girls!C88,FIND(" ",Under13Girls!C88)-1)</f>
        <v>#VALUE!</v>
      </c>
      <c r="G380" s="21" t="e">
        <f>RIGHT(Under13Girls!C88,LEN(Under13Girls!C88)-FIND(" ",Under13Girls!C88))</f>
        <v>#VALUE!</v>
      </c>
      <c r="H380" s="21" t="e">
        <f>VLOOKUP(Under13Girls!D88,clubs!A:B,2,FALSE)</f>
        <v>#N/A</v>
      </c>
      <c r="I380" s="21" t="str">
        <f>B380&amp;A380</f>
        <v>U13W</v>
      </c>
      <c r="J380" s="117">
        <f>Under13Girls!E88</f>
        <v>0.0</v>
      </c>
      <c r="K380" s="127">
        <f>Under13Girls!X88</f>
        <v>0.0</v>
      </c>
    </row>
    <row r="381" spans="1:18">
      <c r="A381" s="21" t="str">
        <f>Under13Girls!T89</f>
        <v>W</v>
      </c>
      <c r="B381" s="21" t="str">
        <f>Under13Girls!U89</f>
        <v>U13</v>
      </c>
      <c r="C381" s="21" t="str">
        <f>Under13Girls!V89</f>
        <v>SPU13W</v>
      </c>
      <c r="D381" s="21" t="str">
        <f>Under13Girls!W89</f>
        <v>A</v>
      </c>
      <c r="E381" s="98" t="str">
        <f>Under13Girls!B89</f>
        <v>4</v>
      </c>
      <c r="F381" s="21" t="e">
        <f>LEFT(Under13Girls!C89,FIND(" ",Under13Girls!C89)-1)</f>
        <v>#VALUE!</v>
      </c>
      <c r="G381" s="21" t="e">
        <f>RIGHT(Under13Girls!C89,LEN(Under13Girls!C89)-FIND(" ",Under13Girls!C89))</f>
        <v>#VALUE!</v>
      </c>
      <c r="H381" s="21" t="e">
        <f>VLOOKUP(Under13Girls!D89,clubs!A:B,2,FALSE)</f>
        <v>#N/A</v>
      </c>
      <c r="I381" s="21" t="str">
        <f>B381&amp;A381</f>
        <v>U13W</v>
      </c>
      <c r="J381" s="117">
        <f>Under13Girls!E89</f>
        <v>0.0</v>
      </c>
      <c r="K381" s="127">
        <f>Under13Girls!X89</f>
        <v>0.0</v>
      </c>
    </row>
    <row r="382" spans="1:18">
      <c r="A382" s="21" t="str">
        <f>Under13Girls!T90</f>
        <v>W</v>
      </c>
      <c r="B382" s="21" t="str">
        <f>Under13Girls!U90</f>
        <v>U13</v>
      </c>
      <c r="C382" s="21" t="str">
        <f>Under13Girls!V90</f>
        <v>SPU13W</v>
      </c>
      <c r="D382" s="21" t="str">
        <f>Under13Girls!W90</f>
        <v>A</v>
      </c>
      <c r="E382" s="98" t="str">
        <f>Under13Girls!B90</f>
        <v>5</v>
      </c>
      <c r="F382" s="21" t="e">
        <f>LEFT(Under13Girls!C90,FIND(" ",Under13Girls!C90)-1)</f>
        <v>#VALUE!</v>
      </c>
      <c r="G382" s="21" t="e">
        <f>RIGHT(Under13Girls!C90,LEN(Under13Girls!C90)-FIND(" ",Under13Girls!C90))</f>
        <v>#VALUE!</v>
      </c>
      <c r="H382" s="21" t="e">
        <f>VLOOKUP(Under13Girls!D90,clubs!A:B,2,FALSE)</f>
        <v>#N/A</v>
      </c>
      <c r="I382" s="21" t="str">
        <f>B382&amp;A382</f>
        <v>U13W</v>
      </c>
      <c r="J382" s="117">
        <f>Under13Girls!E90</f>
        <v>0.0</v>
      </c>
      <c r="K382" s="127">
        <f>Under13Girls!X90</f>
        <v>0.0</v>
      </c>
    </row>
    <row r="383" spans="1:18">
      <c r="A383" s="21" t="str">
        <f>Under13Girls!T91</f>
        <v>W</v>
      </c>
      <c r="B383" s="21" t="str">
        <f>Under13Girls!U91</f>
        <v>U13</v>
      </c>
      <c r="C383" s="21" t="str">
        <f>Under13Girls!V91</f>
        <v>SPU13W</v>
      </c>
      <c r="D383" s="21" t="str">
        <f>Under13Girls!W91</f>
        <v>A</v>
      </c>
      <c r="E383" s="98" t="str">
        <f>Under13Girls!B91</f>
        <v>6</v>
      </c>
      <c r="F383" s="21" t="e">
        <f>LEFT(Under13Girls!C91,FIND(" ",Under13Girls!C91)-1)</f>
        <v>#VALUE!</v>
      </c>
      <c r="G383" s="21" t="e">
        <f>RIGHT(Under13Girls!C91,LEN(Under13Girls!C91)-FIND(" ",Under13Girls!C91))</f>
        <v>#VALUE!</v>
      </c>
      <c r="H383" s="21" t="e">
        <f>VLOOKUP(Under13Girls!D91,clubs!A:B,2,FALSE)</f>
        <v>#N/A</v>
      </c>
      <c r="I383" s="21" t="str">
        <f>B383&amp;A383</f>
        <v>U13W</v>
      </c>
      <c r="J383" s="117">
        <f>Under13Girls!E91</f>
        <v>0.0</v>
      </c>
      <c r="K383" s="127">
        <f>Under13Girls!X91</f>
        <v>0.0</v>
      </c>
    </row>
    <row r="384" spans="1:18">
      <c r="A384" s="21" t="str">
        <f>Under13Girls!T92</f>
        <v>W</v>
      </c>
      <c r="B384" s="21" t="str">
        <f>Under13Girls!U92</f>
        <v>U13</v>
      </c>
      <c r="C384" s="21" t="str">
        <f>Under13Girls!V92</f>
        <v>SPU13W</v>
      </c>
      <c r="D384" s="21" t="str">
        <f>Under13Girls!W92</f>
        <v>A</v>
      </c>
      <c r="E384" s="98" t="str">
        <f>Under13Girls!B92</f>
        <v>7</v>
      </c>
      <c r="F384" s="21" t="e">
        <f>LEFT(Under13Girls!C92,FIND(" ",Under13Girls!C92)-1)</f>
        <v>#VALUE!</v>
      </c>
      <c r="G384" s="21" t="e">
        <f>RIGHT(Under13Girls!C92,LEN(Under13Girls!C92)-FIND(" ",Under13Girls!C92))</f>
        <v>#VALUE!</v>
      </c>
      <c r="H384" s="21" t="e">
        <f>VLOOKUP(Under13Girls!D92,clubs!A:B,2,FALSE)</f>
        <v>#N/A</v>
      </c>
      <c r="I384" s="21" t="str">
        <f>B384&amp;A384</f>
        <v>U13W</v>
      </c>
      <c r="J384" s="117">
        <f>Under13Girls!E92</f>
        <v>0.0</v>
      </c>
      <c r="K384" s="127">
        <f>Under13Girls!X92</f>
        <v>0.0</v>
      </c>
    </row>
    <row r="385" spans="1:18">
      <c r="A385" s="21" t="str">
        <f>Under13Girls!T93</f>
        <v>W</v>
      </c>
      <c r="B385" s="21" t="str">
        <f>Under13Girls!U93</f>
        <v>U13</v>
      </c>
      <c r="C385" s="21" t="str">
        <f>Under13Girls!V93</f>
        <v>SPU13W</v>
      </c>
      <c r="D385" s="21" t="str">
        <f>Under13Girls!W93</f>
        <v>A</v>
      </c>
      <c r="E385" s="98" t="str">
        <f>Under13Girls!B93</f>
        <v>8</v>
      </c>
      <c r="F385" s="21" t="e">
        <f>LEFT(Under13Girls!C93,FIND(" ",Under13Girls!C93)-1)</f>
        <v>#VALUE!</v>
      </c>
      <c r="G385" s="21" t="e">
        <f>RIGHT(Under13Girls!C93,LEN(Under13Girls!C93)-FIND(" ",Under13Girls!C93))</f>
        <v>#VALUE!</v>
      </c>
      <c r="H385" s="21" t="e">
        <f>VLOOKUP(Under13Girls!D93,clubs!A:B,2,FALSE)</f>
        <v>#N/A</v>
      </c>
      <c r="I385" s="21" t="str">
        <f>B385&amp;A385</f>
        <v>U13W</v>
      </c>
      <c r="J385" s="117">
        <f>Under13Girls!E93</f>
        <v>0.0</v>
      </c>
      <c r="K385" s="127">
        <f>Under13Girls!X93</f>
        <v>0.0</v>
      </c>
    </row>
    <row r="386" spans="1:18">
      <c r="A386" s="21">
        <f>Under13Girls!T94</f>
        <v>0.0</v>
      </c>
      <c r="B386" s="21">
        <f>Under13Girls!U94</f>
        <v>0.0</v>
      </c>
      <c r="C386" s="21">
        <f>Under13Girls!V94</f>
        <v>0.0</v>
      </c>
      <c r="D386" s="21">
        <f>Under13Girls!W94</f>
        <v>0.0</v>
      </c>
      <c r="E386" s="98">
        <f>Under13Girls!B94</f>
        <v>0.0</v>
      </c>
      <c r="F386" s="21" t="str">
        <f>LEFT(Under13Girls!C94,FIND(" ",Under13Girls!C94)-1)</f>
        <v>U13</v>
      </c>
      <c r="G386" s="21" t="str">
        <f>RIGHT(Under13Girls!C94,LEN(Under13Girls!C94)-FIND(" ",Under13Girls!C94))</f>
        <v>Girls B Shot Putt</v>
      </c>
      <c r="H386" s="21" t="e">
        <f>VLOOKUP(Under13Girls!D94,clubs!A:B,2,FALSE)</f>
        <v>#N/A</v>
      </c>
      <c r="I386" s="21" t="str">
        <f>B386&amp;A386</f>
        <v>00</v>
      </c>
      <c r="J386" s="117" t="str">
        <f>Under13Girls!E94</f>
        <v>.</v>
      </c>
      <c r="K386" s="127">
        <f>Under13Girls!X94</f>
        <v>0.0</v>
      </c>
    </row>
    <row r="387" spans="1:18">
      <c r="A387" s="21" t="str">
        <f>Under13Girls!T95</f>
        <v>W</v>
      </c>
      <c r="B387" s="21" t="str">
        <f>Under13Girls!U95</f>
        <v>U13</v>
      </c>
      <c r="C387" s="21" t="str">
        <f>Under13Girls!V95</f>
        <v>SPU13W</v>
      </c>
      <c r="D387" s="21" t="str">
        <f>Under13Girls!W95</f>
        <v>B</v>
      </c>
      <c r="E387" s="98">
        <f>Under13Girls!B95</f>
        <v>1.0</v>
      </c>
      <c r="F387" s="21" t="str">
        <f>LEFT(Under13Girls!C95,FIND(" ",Under13Girls!C95)-1)</f>
        <v>Fabienne</v>
      </c>
      <c r="G387" s="21" t="str">
        <f>RIGHT(Under13Girls!C95,LEN(Under13Girls!C95)-FIND(" ",Under13Girls!C95))</f>
        <v>Weston </v>
      </c>
      <c r="H387" s="21" t="str">
        <f>VLOOKUP(Under13Girls!D95,clubs!A:B,2,FALSE)</f>
        <v>Lon Hth</v>
      </c>
      <c r="I387" s="21" t="str">
        <f>B387&amp;A387</f>
        <v>U13W</v>
      </c>
      <c r="J387" s="117">
        <f>Under13Girls!E95</f>
        <v>4.61</v>
      </c>
      <c r="K387" s="127">
        <f>Under13Girls!X95</f>
        <v>0.0</v>
      </c>
    </row>
    <row r="388" spans="1:18">
      <c r="A388" s="21" t="str">
        <f>Under13Girls!T96</f>
        <v>W</v>
      </c>
      <c r="B388" s="21" t="str">
        <f>Under13Girls!U96</f>
        <v>U13</v>
      </c>
      <c r="C388" s="21" t="str">
        <f>Under13Girls!V96</f>
        <v>SPU13W</v>
      </c>
      <c r="D388" s="21" t="str">
        <f>Under13Girls!W96</f>
        <v>B</v>
      </c>
      <c r="E388" s="98">
        <f>Under13Girls!B96</f>
        <v>2.0</v>
      </c>
      <c r="F388" s="21" t="e">
        <f>LEFT(Under13Girls!C96,FIND(" ",Under13Girls!C96)-1)</f>
        <v>#VALUE!</v>
      </c>
      <c r="G388" s="21" t="e">
        <f>RIGHT(Under13Girls!C96,LEN(Under13Girls!C96)-FIND(" ",Under13Girls!C96))</f>
        <v>#VALUE!</v>
      </c>
      <c r="H388" s="21" t="e">
        <f>VLOOKUP(Under13Girls!D96,clubs!A:B,2,FALSE)</f>
        <v>#N/A</v>
      </c>
      <c r="I388" s="21" t="str">
        <f>B388&amp;A388</f>
        <v>U13W</v>
      </c>
      <c r="J388" s="117">
        <f>Under13Girls!E96</f>
        <v>0.0</v>
      </c>
      <c r="K388" s="127">
        <f>Under13Girls!X96</f>
        <v>0.0</v>
      </c>
    </row>
    <row r="389" spans="1:18">
      <c r="A389" s="21" t="str">
        <f>Under13Girls!T97</f>
        <v>W</v>
      </c>
      <c r="B389" s="21" t="str">
        <f>Under13Girls!U97</f>
        <v>U13</v>
      </c>
      <c r="C389" s="21" t="str">
        <f>Under13Girls!V97</f>
        <v>SPU13W</v>
      </c>
      <c r="D389" s="21" t="str">
        <f>Under13Girls!W97</f>
        <v>B</v>
      </c>
      <c r="E389" s="98">
        <f>Under13Girls!B97</f>
        <v>3.0</v>
      </c>
      <c r="F389" s="21" t="e">
        <f>LEFT(Under13Girls!C97,FIND(" ",Under13Girls!C97)-1)</f>
        <v>#VALUE!</v>
      </c>
      <c r="G389" s="21" t="e">
        <f>RIGHT(Under13Girls!C97,LEN(Under13Girls!C97)-FIND(" ",Under13Girls!C97))</f>
        <v>#VALUE!</v>
      </c>
      <c r="H389" s="21" t="e">
        <f>VLOOKUP(Under13Girls!D97,clubs!A:B,2,FALSE)</f>
        <v>#N/A</v>
      </c>
      <c r="I389" s="21" t="str">
        <f>B389&amp;A389</f>
        <v>U13W</v>
      </c>
      <c r="J389" s="117">
        <f>Under13Girls!E97</f>
        <v>0.0</v>
      </c>
      <c r="K389" s="127">
        <f>Under13Girls!X97</f>
        <v>0.0</v>
      </c>
    </row>
    <row r="390" spans="1:18">
      <c r="A390" s="21" t="str">
        <f>Under13Girls!T98</f>
        <v>W</v>
      </c>
      <c r="B390" s="21" t="str">
        <f>Under13Girls!U98</f>
        <v>U13</v>
      </c>
      <c r="C390" s="21" t="str">
        <f>Under13Girls!V98</f>
        <v>SPU13W</v>
      </c>
      <c r="D390" s="21" t="str">
        <f>Under13Girls!W98</f>
        <v>B</v>
      </c>
      <c r="E390" s="98" t="str">
        <f>Under13Girls!B98</f>
        <v>4</v>
      </c>
      <c r="F390" s="21" t="e">
        <f>LEFT(Under13Girls!C98,FIND(" ",Under13Girls!C98)-1)</f>
        <v>#VALUE!</v>
      </c>
      <c r="G390" s="21" t="e">
        <f>RIGHT(Under13Girls!C98,LEN(Under13Girls!C98)-FIND(" ",Under13Girls!C98))</f>
        <v>#VALUE!</v>
      </c>
      <c r="H390" s="21" t="e">
        <f>VLOOKUP(Under13Girls!D98,clubs!A:B,2,FALSE)</f>
        <v>#N/A</v>
      </c>
      <c r="I390" s="21" t="str">
        <f>B390&amp;A390</f>
        <v>U13W</v>
      </c>
      <c r="J390" s="117">
        <f>Under13Girls!E98</f>
        <v>0.0</v>
      </c>
      <c r="K390" s="127">
        <f>Under13Girls!X98</f>
        <v>0.0</v>
      </c>
    </row>
    <row r="391" spans="1:18">
      <c r="A391" s="21" t="str">
        <f>Under13Girls!T99</f>
        <v>W</v>
      </c>
      <c r="B391" s="21" t="str">
        <f>Under13Girls!U99</f>
        <v>U13</v>
      </c>
      <c r="C391" s="21" t="str">
        <f>Under13Girls!V99</f>
        <v>SPU13W</v>
      </c>
      <c r="D391" s="21" t="str">
        <f>Under13Girls!W99</f>
        <v>B</v>
      </c>
      <c r="E391" s="98" t="str">
        <f>Under13Girls!B99</f>
        <v>5</v>
      </c>
      <c r="F391" s="21" t="e">
        <f>LEFT(Under13Girls!C99,FIND(" ",Under13Girls!C99)-1)</f>
        <v>#VALUE!</v>
      </c>
      <c r="G391" s="21" t="e">
        <f>RIGHT(Under13Girls!C99,LEN(Under13Girls!C99)-FIND(" ",Under13Girls!C99))</f>
        <v>#VALUE!</v>
      </c>
      <c r="H391" s="21" t="e">
        <f>VLOOKUP(Under13Girls!D99,clubs!A:B,2,FALSE)</f>
        <v>#N/A</v>
      </c>
      <c r="I391" s="21" t="str">
        <f>B391&amp;A391</f>
        <v>U13W</v>
      </c>
      <c r="J391" s="117">
        <f>Under13Girls!E99</f>
        <v>0.0</v>
      </c>
      <c r="K391" s="127">
        <f>Under13Girls!X99</f>
        <v>0.0</v>
      </c>
    </row>
    <row r="392" spans="1:18">
      <c r="A392" s="21" t="str">
        <f>Under13Girls!T100</f>
        <v>W</v>
      </c>
      <c r="B392" s="21" t="str">
        <f>Under13Girls!U100</f>
        <v>U13</v>
      </c>
      <c r="C392" s="21" t="str">
        <f>Under13Girls!V100</f>
        <v>SPU13W</v>
      </c>
      <c r="D392" s="21" t="str">
        <f>Under13Girls!W100</f>
        <v>B</v>
      </c>
      <c r="E392" s="98" t="str">
        <f>Under13Girls!B100</f>
        <v>6</v>
      </c>
      <c r="F392" s="21" t="e">
        <f>LEFT(Under13Girls!C100,FIND(" ",Under13Girls!C100)-1)</f>
        <v>#VALUE!</v>
      </c>
      <c r="G392" s="21" t="e">
        <f>RIGHT(Under13Girls!C100,LEN(Under13Girls!C100)-FIND(" ",Under13Girls!C100))</f>
        <v>#VALUE!</v>
      </c>
      <c r="H392" s="21" t="e">
        <f>VLOOKUP(Under13Girls!D100,clubs!A:B,2,FALSE)</f>
        <v>#N/A</v>
      </c>
      <c r="I392" s="21" t="str">
        <f>B392&amp;A392</f>
        <v>U13W</v>
      </c>
      <c r="J392" s="117">
        <f>Under13Girls!E100</f>
        <v>0.0</v>
      </c>
      <c r="K392" s="127">
        <f>Under13Girls!X100</f>
        <v>0.0</v>
      </c>
    </row>
    <row r="393" spans="1:18">
      <c r="A393" s="21" t="str">
        <f>Under13Girls!T101</f>
        <v>W</v>
      </c>
      <c r="B393" s="21" t="str">
        <f>Under13Girls!U101</f>
        <v>U13</v>
      </c>
      <c r="C393" s="21" t="str">
        <f>Under13Girls!V101</f>
        <v>SPU13W</v>
      </c>
      <c r="D393" s="21" t="str">
        <f>Under13Girls!W101</f>
        <v>B</v>
      </c>
      <c r="E393" s="98" t="str">
        <f>Under13Girls!B101</f>
        <v>7</v>
      </c>
      <c r="F393" s="21" t="e">
        <f>LEFT(Under13Girls!C101,FIND(" ",Under13Girls!C101)-1)</f>
        <v>#VALUE!</v>
      </c>
      <c r="G393" s="21" t="e">
        <f>RIGHT(Under13Girls!C101,LEN(Under13Girls!C101)-FIND(" ",Under13Girls!C101))</f>
        <v>#VALUE!</v>
      </c>
      <c r="H393" s="21" t="e">
        <f>VLOOKUP(Under13Girls!D101,clubs!A:B,2,FALSE)</f>
        <v>#N/A</v>
      </c>
      <c r="I393" s="21" t="str">
        <f>B393&amp;A393</f>
        <v>U13W</v>
      </c>
      <c r="J393" s="117">
        <f>Under13Girls!E101</f>
        <v>0.0</v>
      </c>
      <c r="K393" s="127">
        <f>Under13Girls!X101</f>
        <v>0.0</v>
      </c>
    </row>
    <row r="394" spans="1:18">
      <c r="A394" s="21" t="str">
        <f>Under13Girls!T102</f>
        <v>W</v>
      </c>
      <c r="B394" s="21" t="str">
        <f>Under13Girls!U102</f>
        <v>U13</v>
      </c>
      <c r="C394" s="21" t="str">
        <f>Under13Girls!V102</f>
        <v>SPU13W</v>
      </c>
      <c r="D394" s="21" t="str">
        <f>Under13Girls!W102</f>
        <v>B</v>
      </c>
      <c r="E394" s="98" t="str">
        <f>Under13Girls!B102</f>
        <v>8</v>
      </c>
      <c r="F394" s="21" t="e">
        <f>LEFT(Under13Girls!C102,FIND(" ",Under13Girls!C102)-1)</f>
        <v>#VALUE!</v>
      </c>
      <c r="G394" s="21" t="e">
        <f>RIGHT(Under13Girls!C102,LEN(Under13Girls!C102)-FIND(" ",Under13Girls!C102))</f>
        <v>#VALUE!</v>
      </c>
      <c r="H394" s="21" t="e">
        <f>VLOOKUP(Under13Girls!D102,clubs!A:B,2,FALSE)</f>
        <v>#N/A</v>
      </c>
      <c r="I394" s="21" t="str">
        <f>B394&amp;A394</f>
        <v>U13W</v>
      </c>
      <c r="J394" s="117">
        <f>Under13Girls!E102</f>
        <v>0.0</v>
      </c>
      <c r="K394" s="127">
        <f>Under13Girls!X102</f>
        <v>0.0</v>
      </c>
    </row>
    <row r="395" spans="1:18">
      <c r="A395" s="21">
        <f>Under13Girls!T103</f>
        <v>0.0</v>
      </c>
      <c r="B395" s="21">
        <f>Under13Girls!U103</f>
        <v>0.0</v>
      </c>
      <c r="C395" s="21">
        <f>Under13Girls!V103</f>
        <v>0.0</v>
      </c>
      <c r="D395" s="21">
        <f>Under13Girls!W103</f>
        <v>0.0</v>
      </c>
      <c r="E395" s="98">
        <f>Under13Girls!B103</f>
        <v>0.0</v>
      </c>
      <c r="F395" s="21" t="str">
        <f>LEFT(Under13Girls!C103,FIND(" ",Under13Girls!C103)-1)</f>
        <v>U13</v>
      </c>
      <c r="G395" s="21" t="str">
        <f>RIGHT(Under13Girls!C103,LEN(Under13Girls!C103)-FIND(" ",Under13Girls!C103))</f>
        <v>Girls A Javelin</v>
      </c>
      <c r="H395" s="21" t="e">
        <f>VLOOKUP(Under13Girls!D103,clubs!A:B,2,FALSE)</f>
        <v>#N/A</v>
      </c>
      <c r="I395" s="21" t="str">
        <f>B395&amp;A395</f>
        <v>00</v>
      </c>
      <c r="J395" s="117" t="str">
        <f>Under13Girls!E103</f>
        <v>.</v>
      </c>
      <c r="K395" s="127">
        <f>Under13Girls!X103</f>
        <v>0.0</v>
      </c>
    </row>
    <row r="396" spans="1:18">
      <c r="A396" s="21" t="str">
        <f>Under13Girls!T104</f>
        <v>W</v>
      </c>
      <c r="B396" s="21" t="str">
        <f>Under13Girls!U104</f>
        <v>U13</v>
      </c>
      <c r="C396" s="21" t="str">
        <f>Under13Girls!V104</f>
        <v>JTU13W</v>
      </c>
      <c r="D396" s="21" t="str">
        <f>Under13Girls!W104</f>
        <v>A</v>
      </c>
      <c r="E396" s="98">
        <f>Under13Girls!B104</f>
        <v>1.0</v>
      </c>
      <c r="F396" s="21" t="str">
        <f>LEFT(Under13Girls!C104,FIND(" ",Under13Girls!C104)-1)</f>
        <v>Lily</v>
      </c>
      <c r="G396" s="21" t="str">
        <f>RIGHT(Under13Girls!C104,LEN(Under13Girls!C104)-FIND(" ",Under13Girls!C104))</f>
        <v>Dafter</v>
      </c>
      <c r="H396" s="21" t="str">
        <f>VLOOKUP(Under13Girls!D104,clubs!A:B,2,FALSE)</f>
        <v>TVH</v>
      </c>
      <c r="I396" s="21" t="str">
        <f>B396&amp;A396</f>
        <v>U13W</v>
      </c>
      <c r="J396" s="117">
        <f>Under13Girls!E104</f>
        <v>16.2</v>
      </c>
      <c r="K396" s="127">
        <f>Under13Girls!X104</f>
        <v>0.0</v>
      </c>
    </row>
    <row r="397" spans="1:18">
      <c r="A397" s="21" t="str">
        <f>Under13Girls!T105</f>
        <v>W</v>
      </c>
      <c r="B397" s="21" t="str">
        <f>Under13Girls!U105</f>
        <v>U13</v>
      </c>
      <c r="C397" s="21" t="str">
        <f>Under13Girls!V105</f>
        <v>JTU13W</v>
      </c>
      <c r="D397" s="21" t="str">
        <f>Under13Girls!W105</f>
        <v>A</v>
      </c>
      <c r="E397" s="98">
        <f>Under13Girls!B105</f>
        <v>2.0</v>
      </c>
      <c r="F397" s="21" t="str">
        <f>LEFT(Under13Girls!C105,FIND(" ",Under13Girls!C105)-1)</f>
        <v>Judy</v>
      </c>
      <c r="G397" s="21" t="str">
        <f>RIGHT(Under13Girls!C105,LEN(Under13Girls!C105)-FIND(" ",Under13Girls!C105))</f>
        <v>Agholor</v>
      </c>
      <c r="H397" s="21" t="str">
        <f>VLOOKUP(Under13Girls!D105,clubs!A:B,2,FALSE)</f>
        <v>SBH</v>
      </c>
      <c r="I397" s="21" t="str">
        <f>B397&amp;A397</f>
        <v>U13W</v>
      </c>
      <c r="J397" s="117">
        <f>Under13Girls!E105</f>
        <v>15.57</v>
      </c>
      <c r="K397" s="127">
        <f>Under13Girls!X105</f>
        <v>0.0</v>
      </c>
    </row>
    <row r="398" spans="1:18">
      <c r="A398" s="21" t="str">
        <f>Under13Girls!T106</f>
        <v>W</v>
      </c>
      <c r="B398" s="21" t="str">
        <f>Under13Girls!U106</f>
        <v>U13</v>
      </c>
      <c r="C398" s="21" t="str">
        <f>Under13Girls!V106</f>
        <v>JTU13W</v>
      </c>
      <c r="D398" s="21" t="str">
        <f>Under13Girls!W106</f>
        <v>A</v>
      </c>
      <c r="E398" s="98">
        <f>Under13Girls!B106</f>
        <v>3.0</v>
      </c>
      <c r="F398" s="21" t="str">
        <f>LEFT(Under13Girls!C106,FIND(" ",Under13Girls!C106)-1)</f>
        <v>Fabienne</v>
      </c>
      <c r="G398" s="21" t="str">
        <f>RIGHT(Under13Girls!C106,LEN(Under13Girls!C106)-FIND(" ",Under13Girls!C106))</f>
        <v>Weston </v>
      </c>
      <c r="H398" s="21" t="str">
        <f>VLOOKUP(Under13Girls!D106,clubs!A:B,2,FALSE)</f>
        <v>Lon Hth</v>
      </c>
      <c r="I398" s="21" t="str">
        <f>B398&amp;A398</f>
        <v>U13W</v>
      </c>
      <c r="J398" s="117">
        <f>Under13Girls!E106</f>
        <v>14.19</v>
      </c>
      <c r="K398" s="127">
        <f>Under13Girls!X106</f>
        <v>0.0</v>
      </c>
    </row>
    <row r="399" spans="1:18">
      <c r="A399" s="21" t="str">
        <f>Under13Girls!T107</f>
        <v>W</v>
      </c>
      <c r="B399" s="21" t="str">
        <f>Under13Girls!U107</f>
        <v>U13</v>
      </c>
      <c r="C399" s="21" t="str">
        <f>Under13Girls!V107</f>
        <v>JTU13W</v>
      </c>
      <c r="D399" s="21" t="str">
        <f>Under13Girls!W107</f>
        <v>A</v>
      </c>
      <c r="E399" s="98" t="str">
        <f>Under13Girls!B107</f>
        <v>4</v>
      </c>
      <c r="F399" s="21" t="str">
        <f>LEFT(Under13Girls!C107,FIND(" ",Under13Girls!C107)-1)</f>
        <v>Nikita</v>
      </c>
      <c r="G399" s="21" t="str">
        <f>RIGHT(Under13Girls!C107,LEN(Under13Girls!C107)-FIND(" ",Under13Girls!C107))</f>
        <v>Crabb</v>
      </c>
      <c r="H399" s="21" t="str">
        <f>VLOOKUP(Under13Girls!D107,clubs!A:B,2,FALSE)</f>
        <v>High</v>
      </c>
      <c r="I399" s="21" t="str">
        <f>B399&amp;A399</f>
        <v>U13W</v>
      </c>
      <c r="J399" s="117">
        <f>Under13Girls!E107</f>
        <v>11.41</v>
      </c>
      <c r="K399" s="127">
        <f>Under13Girls!X107</f>
        <v>0.0</v>
      </c>
    </row>
    <row r="400" spans="1:18">
      <c r="A400" s="21" t="str">
        <f>Under13Girls!T108</f>
        <v>W</v>
      </c>
      <c r="B400" s="21" t="str">
        <f>Under13Girls!U108</f>
        <v>U13</v>
      </c>
      <c r="C400" s="21" t="str">
        <f>Under13Girls!V108</f>
        <v>JTU13W</v>
      </c>
      <c r="D400" s="21" t="str">
        <f>Under13Girls!W108</f>
        <v>A</v>
      </c>
      <c r="E400" s="98" t="str">
        <f>Under13Girls!B108</f>
        <v>5</v>
      </c>
      <c r="F400" s="21" t="e">
        <f>LEFT(Under13Girls!C108,FIND(" ",Under13Girls!C108)-1)</f>
        <v>#VALUE!</v>
      </c>
      <c r="G400" s="21" t="e">
        <f>RIGHT(Under13Girls!C108,LEN(Under13Girls!C108)-FIND(" ",Under13Girls!C108))</f>
        <v>#VALUE!</v>
      </c>
      <c r="H400" s="21" t="e">
        <f>VLOOKUP(Under13Girls!D108,clubs!A:B,2,FALSE)</f>
        <v>#N/A</v>
      </c>
      <c r="I400" s="21" t="str">
        <f>B400&amp;A400</f>
        <v>U13W</v>
      </c>
      <c r="J400" s="117">
        <f>Under13Girls!E108</f>
        <v>0.0</v>
      </c>
      <c r="K400" s="127">
        <f>Under13Girls!X108</f>
        <v>0.0</v>
      </c>
    </row>
    <row r="401" spans="1:18">
      <c r="A401" s="21" t="str">
        <f>Under13Girls!T109</f>
        <v>W</v>
      </c>
      <c r="B401" s="21" t="str">
        <f>Under13Girls!U109</f>
        <v>U13</v>
      </c>
      <c r="C401" s="21" t="str">
        <f>Under13Girls!V109</f>
        <v>JTU13W</v>
      </c>
      <c r="D401" s="21" t="str">
        <f>Under13Girls!W109</f>
        <v>A</v>
      </c>
      <c r="E401" s="98" t="str">
        <f>Under13Girls!B109</f>
        <v>6</v>
      </c>
      <c r="F401" s="21" t="e">
        <f>LEFT(Under13Girls!C109,FIND(" ",Under13Girls!C109)-1)</f>
        <v>#VALUE!</v>
      </c>
      <c r="G401" s="21" t="e">
        <f>RIGHT(Under13Girls!C109,LEN(Under13Girls!C109)-FIND(" ",Under13Girls!C109))</f>
        <v>#VALUE!</v>
      </c>
      <c r="H401" s="21" t="e">
        <f>VLOOKUP(Under13Girls!D109,clubs!A:B,2,FALSE)</f>
        <v>#N/A</v>
      </c>
      <c r="I401" s="21" t="str">
        <f>B401&amp;A401</f>
        <v>U13W</v>
      </c>
      <c r="J401" s="117">
        <f>Under13Girls!E109</f>
        <v>0.0</v>
      </c>
      <c r="K401" s="127">
        <f>Under13Girls!X109</f>
        <v>0.0</v>
      </c>
    </row>
    <row r="402" spans="1:18">
      <c r="A402" s="21" t="str">
        <f>Under13Girls!T110</f>
        <v>W</v>
      </c>
      <c r="B402" s="21" t="str">
        <f>Under13Girls!U110</f>
        <v>U13</v>
      </c>
      <c r="C402" s="21" t="str">
        <f>Under13Girls!V110</f>
        <v>JTU13W</v>
      </c>
      <c r="D402" s="21" t="str">
        <f>Under13Girls!W110</f>
        <v>A</v>
      </c>
      <c r="E402" s="98" t="str">
        <f>Under13Girls!B110</f>
        <v>7</v>
      </c>
      <c r="F402" s="21" t="e">
        <f>LEFT(Under13Girls!C110,FIND(" ",Under13Girls!C110)-1)</f>
        <v>#VALUE!</v>
      </c>
      <c r="G402" s="21" t="e">
        <f>RIGHT(Under13Girls!C110,LEN(Under13Girls!C110)-FIND(" ",Under13Girls!C110))</f>
        <v>#VALUE!</v>
      </c>
      <c r="H402" s="21" t="e">
        <f>VLOOKUP(Under13Girls!D110,clubs!A:B,2,FALSE)</f>
        <v>#N/A</v>
      </c>
      <c r="I402" s="21" t="str">
        <f>B402&amp;A402</f>
        <v>U13W</v>
      </c>
      <c r="J402" s="117">
        <f>Under13Girls!E110</f>
        <v>0.0</v>
      </c>
      <c r="K402" s="127">
        <f>Under13Girls!X110</f>
        <v>0.0</v>
      </c>
    </row>
    <row r="403" spans="1:18">
      <c r="A403" s="21" t="str">
        <f>Under13Girls!T111</f>
        <v>W</v>
      </c>
      <c r="B403" s="21" t="str">
        <f>Under13Girls!U111</f>
        <v>U13</v>
      </c>
      <c r="C403" s="21" t="str">
        <f>Under13Girls!V111</f>
        <v>JTU13W</v>
      </c>
      <c r="D403" s="21" t="str">
        <f>Under13Girls!W111</f>
        <v>A</v>
      </c>
      <c r="E403" s="98" t="str">
        <f>Under13Girls!B111</f>
        <v>8</v>
      </c>
      <c r="F403" s="21" t="e">
        <f>LEFT(Under13Girls!C111,FIND(" ",Under13Girls!C111)-1)</f>
        <v>#VALUE!</v>
      </c>
      <c r="G403" s="21" t="e">
        <f>RIGHT(Under13Girls!C111,LEN(Under13Girls!C111)-FIND(" ",Under13Girls!C111))</f>
        <v>#VALUE!</v>
      </c>
      <c r="H403" s="21" t="e">
        <f>VLOOKUP(Under13Girls!D111,clubs!A:B,2,FALSE)</f>
        <v>#N/A</v>
      </c>
      <c r="I403" s="21" t="str">
        <f>B403&amp;A403</f>
        <v>U13W</v>
      </c>
      <c r="J403" s="117">
        <f>Under13Girls!E111</f>
        <v>0.0</v>
      </c>
      <c r="K403" s="127">
        <f>Under13Girls!X111</f>
        <v>0.0</v>
      </c>
    </row>
    <row r="404" spans="1:18">
      <c r="A404" s="21">
        <f>Under13Girls!T112</f>
        <v>0.0</v>
      </c>
      <c r="B404" s="21">
        <f>Under13Girls!U112</f>
        <v>0.0</v>
      </c>
      <c r="C404" s="21">
        <f>Under13Girls!V112</f>
        <v>0.0</v>
      </c>
      <c r="D404" s="21">
        <f>Under13Girls!W112</f>
        <v>0.0</v>
      </c>
      <c r="E404" s="98">
        <f>Under13Girls!B112</f>
        <v>0.0</v>
      </c>
      <c r="F404" s="21" t="str">
        <f>LEFT(Under13Girls!C112,FIND(" ",Under13Girls!C112)-1)</f>
        <v>U13</v>
      </c>
      <c r="G404" s="21" t="str">
        <f>RIGHT(Under13Girls!C112,LEN(Under13Girls!C112)-FIND(" ",Under13Girls!C112))</f>
        <v>Girls B Javelin</v>
      </c>
      <c r="H404" s="21" t="e">
        <f>VLOOKUP(Under13Girls!D112,clubs!A:B,2,FALSE)</f>
        <v>#N/A</v>
      </c>
      <c r="I404" s="21" t="str">
        <f>B404&amp;A404</f>
        <v>00</v>
      </c>
      <c r="J404" s="117" t="str">
        <f>Under13Girls!E112</f>
        <v>.</v>
      </c>
      <c r="K404" s="127">
        <f>Under13Girls!X112</f>
        <v>0.0</v>
      </c>
    </row>
    <row r="405" spans="1:18">
      <c r="A405" s="21" t="str">
        <f>Under13Girls!T113</f>
        <v>W</v>
      </c>
      <c r="B405" s="21" t="str">
        <f>Under13Girls!U113</f>
        <v>U13</v>
      </c>
      <c r="C405" s="21" t="str">
        <f>Under13Girls!V113</f>
        <v>JTU13W</v>
      </c>
      <c r="D405" s="21" t="str">
        <f>Under13Girls!W113</f>
        <v>B</v>
      </c>
      <c r="E405" s="98">
        <f>Under13Girls!B113</f>
        <v>1.0</v>
      </c>
      <c r="F405" s="21" t="str">
        <f>LEFT(Under13Girls!C113,FIND(" ",Under13Girls!C113)-1)</f>
        <v>Lily</v>
      </c>
      <c r="G405" s="21" t="str">
        <f>RIGHT(Under13Girls!C113,LEN(Under13Girls!C113)-FIND(" ",Under13Girls!C113))</f>
        <v>Mitchell</v>
      </c>
      <c r="H405" s="21" t="str">
        <f>VLOOKUP(Under13Girls!D113,clubs!A:B,2,FALSE)</f>
        <v>High</v>
      </c>
      <c r="I405" s="21" t="str">
        <f>B405&amp;A405</f>
        <v>U13W</v>
      </c>
      <c r="J405" s="117">
        <f>Under13Girls!E113</f>
        <v>11.16</v>
      </c>
      <c r="K405" s="127">
        <f>Under13Girls!X113</f>
        <v>0.0</v>
      </c>
    </row>
    <row r="406" spans="1:18">
      <c r="A406" s="21" t="str">
        <f>Under13Girls!T114</f>
        <v>W</v>
      </c>
      <c r="B406" s="21" t="str">
        <f>Under13Girls!U114</f>
        <v>U13</v>
      </c>
      <c r="C406" s="21" t="str">
        <f>Under13Girls!V114</f>
        <v>JTU13W</v>
      </c>
      <c r="D406" s="21" t="str">
        <f>Under13Girls!W114</f>
        <v>B</v>
      </c>
      <c r="E406" s="98">
        <f>Under13Girls!B114</f>
        <v>2.0</v>
      </c>
      <c r="F406" s="21" t="str">
        <f>LEFT(Under13Girls!C114,FIND(" ",Under13Girls!C114)-1)</f>
        <v>Kyerah</v>
      </c>
      <c r="G406" s="21" t="str">
        <f>RIGHT(Under13Girls!C114,LEN(Under13Girls!C114)-FIND(" ",Under13Girls!C114))</f>
        <v>Scott</v>
      </c>
      <c r="H406" s="21" t="str">
        <f>VLOOKUP(Under13Girls!D114,clubs!A:B,2,FALSE)</f>
        <v>Lon Hth</v>
      </c>
      <c r="I406" s="21" t="str">
        <f>B406&amp;A406</f>
        <v>U13W</v>
      </c>
      <c r="J406" s="117">
        <f>Under13Girls!E114</f>
        <v>10.53</v>
      </c>
      <c r="K406" s="127">
        <f>Under13Girls!X114</f>
        <v>0.0</v>
      </c>
    </row>
    <row r="407" spans="1:18">
      <c r="A407" s="21" t="str">
        <f>Under13Girls!T115</f>
        <v>W</v>
      </c>
      <c r="B407" s="21" t="str">
        <f>Under13Girls!U115</f>
        <v>U13</v>
      </c>
      <c r="C407" s="21" t="str">
        <f>Under13Girls!V115</f>
        <v>JTU13W</v>
      </c>
      <c r="D407" s="21" t="str">
        <f>Under13Girls!W115</f>
        <v>B</v>
      </c>
      <c r="E407" s="98">
        <f>Under13Girls!B115</f>
        <v>3.0</v>
      </c>
      <c r="F407" s="21" t="e">
        <f>LEFT(Under13Girls!C115,FIND(" ",Under13Girls!C115)-1)</f>
        <v>#VALUE!</v>
      </c>
      <c r="G407" s="21" t="e">
        <f>RIGHT(Under13Girls!C115,LEN(Under13Girls!C115)-FIND(" ",Under13Girls!C115))</f>
        <v>#VALUE!</v>
      </c>
      <c r="H407" s="21" t="e">
        <f>VLOOKUP(Under13Girls!D115,clubs!A:B,2,FALSE)</f>
        <v>#N/A</v>
      </c>
      <c r="I407" s="21" t="str">
        <f>B407&amp;A407</f>
        <v>U13W</v>
      </c>
      <c r="J407" s="117">
        <f>Under13Girls!E115</f>
        <v>0.0</v>
      </c>
      <c r="K407" s="127">
        <f>Under13Girls!X115</f>
        <v>0.0</v>
      </c>
    </row>
    <row r="408" spans="1:18">
      <c r="A408" s="21" t="str">
        <f>Under13Girls!T116</f>
        <v>W</v>
      </c>
      <c r="B408" s="21" t="str">
        <f>Under13Girls!U116</f>
        <v>U13</v>
      </c>
      <c r="C408" s="21" t="str">
        <f>Under13Girls!V116</f>
        <v>JTU13W</v>
      </c>
      <c r="D408" s="21" t="str">
        <f>Under13Girls!W116</f>
        <v>B</v>
      </c>
      <c r="E408" s="98" t="str">
        <f>Under13Girls!B116</f>
        <v>4</v>
      </c>
      <c r="F408" s="21" t="e">
        <f>LEFT(Under13Girls!C116,FIND(" ",Under13Girls!C116)-1)</f>
        <v>#VALUE!</v>
      </c>
      <c r="G408" s="21" t="e">
        <f>RIGHT(Under13Girls!C116,LEN(Under13Girls!C116)-FIND(" ",Under13Girls!C116))</f>
        <v>#VALUE!</v>
      </c>
      <c r="H408" s="21" t="e">
        <f>VLOOKUP(Under13Girls!D116,clubs!A:B,2,FALSE)</f>
        <v>#N/A</v>
      </c>
      <c r="I408" s="21" t="str">
        <f>B408&amp;A408</f>
        <v>U13W</v>
      </c>
      <c r="J408" s="117">
        <f>Under13Girls!E116</f>
        <v>0.0</v>
      </c>
      <c r="K408" s="127">
        <f>Under13Girls!X116</f>
        <v>0.0</v>
      </c>
    </row>
    <row r="409" spans="1:18">
      <c r="A409" s="21" t="str">
        <f>Under13Girls!T117</f>
        <v>W</v>
      </c>
      <c r="B409" s="21" t="str">
        <f>Under13Girls!U117</f>
        <v>U13</v>
      </c>
      <c r="C409" s="21" t="str">
        <f>Under13Girls!V117</f>
        <v>JTU13W</v>
      </c>
      <c r="D409" s="21" t="str">
        <f>Under13Girls!W117</f>
        <v>B</v>
      </c>
      <c r="E409" s="98" t="str">
        <f>Under13Girls!B117</f>
        <v>5</v>
      </c>
      <c r="F409" s="21" t="e">
        <f>LEFT(Under13Girls!C117,FIND(" ",Under13Girls!C117)-1)</f>
        <v>#VALUE!</v>
      </c>
      <c r="G409" s="21" t="e">
        <f>RIGHT(Under13Girls!C117,LEN(Under13Girls!C117)-FIND(" ",Under13Girls!C117))</f>
        <v>#VALUE!</v>
      </c>
      <c r="H409" s="21" t="e">
        <f>VLOOKUP(Under13Girls!D117,clubs!A:B,2,FALSE)</f>
        <v>#N/A</v>
      </c>
      <c r="I409" s="21" t="str">
        <f>B409&amp;A409</f>
        <v>U13W</v>
      </c>
      <c r="J409" s="117">
        <f>Under13Girls!E117</f>
        <v>0.0</v>
      </c>
      <c r="K409" s="127">
        <f>Under13Girls!X117</f>
        <v>0.0</v>
      </c>
    </row>
    <row r="410" spans="1:18">
      <c r="A410" s="21" t="str">
        <f>Under13Girls!T118</f>
        <v>W</v>
      </c>
      <c r="B410" s="21" t="str">
        <f>Under13Girls!U118</f>
        <v>U13</v>
      </c>
      <c r="C410" s="21" t="str">
        <f>Under13Girls!V118</f>
        <v>JTU13W</v>
      </c>
      <c r="D410" s="21" t="str">
        <f>Under13Girls!W118</f>
        <v>B</v>
      </c>
      <c r="E410" s="98" t="str">
        <f>Under13Girls!B118</f>
        <v>6</v>
      </c>
      <c r="F410" s="21" t="e">
        <f>LEFT(Under13Girls!C118,FIND(" ",Under13Girls!C118)-1)</f>
        <v>#VALUE!</v>
      </c>
      <c r="G410" s="21" t="e">
        <f>RIGHT(Under13Girls!C118,LEN(Under13Girls!C118)-FIND(" ",Under13Girls!C118))</f>
        <v>#VALUE!</v>
      </c>
      <c r="H410" s="21" t="e">
        <f>VLOOKUP(Under13Girls!D118,clubs!A:B,2,FALSE)</f>
        <v>#N/A</v>
      </c>
      <c r="I410" s="21" t="str">
        <f>B410&amp;A410</f>
        <v>U13W</v>
      </c>
      <c r="J410" s="117">
        <f>Under13Girls!E118</f>
        <v>0.0</v>
      </c>
      <c r="K410" s="127">
        <f>Under13Girls!X118</f>
        <v>0.0</v>
      </c>
    </row>
    <row r="411" spans="1:18">
      <c r="A411" s="21" t="str">
        <f>Under13Girls!T119</f>
        <v>W</v>
      </c>
      <c r="B411" s="21" t="str">
        <f>Under13Girls!U119</f>
        <v>U13</v>
      </c>
      <c r="C411" s="21" t="str">
        <f>Under13Girls!V119</f>
        <v>JTU13W</v>
      </c>
      <c r="D411" s="21" t="str">
        <f>Under13Girls!W119</f>
        <v>B</v>
      </c>
      <c r="E411" s="98" t="str">
        <f>Under13Girls!B119</f>
        <v>7</v>
      </c>
      <c r="F411" s="21" t="e">
        <f>LEFT(Under13Girls!C119,FIND(" ",Under13Girls!C119)-1)</f>
        <v>#VALUE!</v>
      </c>
      <c r="G411" s="21" t="e">
        <f>RIGHT(Under13Girls!C119,LEN(Under13Girls!C119)-FIND(" ",Under13Girls!C119))</f>
        <v>#VALUE!</v>
      </c>
      <c r="H411" s="21" t="e">
        <f>VLOOKUP(Under13Girls!D119,clubs!A:B,2,FALSE)</f>
        <v>#N/A</v>
      </c>
      <c r="I411" s="21" t="str">
        <f>B411&amp;A411</f>
        <v>U13W</v>
      </c>
      <c r="J411" s="117">
        <f>Under13Girls!E119</f>
        <v>0.0</v>
      </c>
      <c r="K411" s="127">
        <f>Under13Girls!X119</f>
        <v>0.0</v>
      </c>
    </row>
    <row r="412" spans="1:18">
      <c r="A412" s="21" t="str">
        <f>Under13Girls!T120</f>
        <v>W</v>
      </c>
      <c r="B412" s="21" t="str">
        <f>Under13Girls!U120</f>
        <v>U13</v>
      </c>
      <c r="C412" s="21" t="str">
        <f>Under13Girls!V120</f>
        <v>JTU13W</v>
      </c>
      <c r="D412" s="21" t="str">
        <f>Under13Girls!W120</f>
        <v>B</v>
      </c>
      <c r="E412" s="98" t="str">
        <f>Under13Girls!B120</f>
        <v>8</v>
      </c>
      <c r="F412" s="21" t="e">
        <f>LEFT(Under13Girls!C120,FIND(" ",Under13Girls!C120)-1)</f>
        <v>#VALUE!</v>
      </c>
      <c r="G412" s="21" t="e">
        <f>RIGHT(Under13Girls!C120,LEN(Under13Girls!C120)-FIND(" ",Under13Girls!C120))</f>
        <v>#VALUE!</v>
      </c>
      <c r="H412" s="21" t="e">
        <f>VLOOKUP(Under13Girls!D120,clubs!A:B,2,FALSE)</f>
        <v>#N/A</v>
      </c>
      <c r="I412" s="21" t="str">
        <f>B412&amp;A412</f>
        <v>U13W</v>
      </c>
      <c r="J412" s="117">
        <f>Under13Girls!E120</f>
        <v>0.0</v>
      </c>
      <c r="K412" s="127">
        <f>Under13Girls!X120</f>
        <v>0.0</v>
      </c>
    </row>
    <row r="413" spans="1:18">
      <c r="A413" s="21">
        <f>Under13Girls!T121</f>
        <v>0.0</v>
      </c>
      <c r="B413" s="21">
        <f>Under13Girls!U121</f>
        <v>0.0</v>
      </c>
      <c r="C413" s="21">
        <f>Under13Girls!V121</f>
        <v>0.0</v>
      </c>
      <c r="D413" s="21">
        <f>Under13Girls!W121</f>
        <v>0.0</v>
      </c>
      <c r="E413" s="98">
        <f>Under13Girls!B121</f>
        <v>0.0</v>
      </c>
      <c r="F413" s="21" t="str">
        <f>LEFT(Under13Girls!C121,FIND(" ",Under13Girls!C121)-1)</f>
        <v>U13</v>
      </c>
      <c r="G413" s="21" t="str">
        <f>RIGHT(Under13Girls!C121,LEN(Under13Girls!C121)-FIND(" ",Under13Girls!C121))</f>
        <v>Girls 4x100m</v>
      </c>
      <c r="H413" s="21" t="e">
        <f>VLOOKUP(Under13Girls!D121,clubs!A:B,2,FALSE)</f>
        <v>#N/A</v>
      </c>
      <c r="I413" s="21" t="str">
        <f>B413&amp;A413</f>
        <v>00</v>
      </c>
      <c r="J413" s="117" t="str">
        <f>Under13Girls!E121</f>
        <v>.</v>
      </c>
      <c r="K413" s="127">
        <f>Under13Girls!X121</f>
        <v>0.0</v>
      </c>
    </row>
    <row r="414" spans="1:18">
      <c r="A414" s="21" t="str">
        <f>Under13Girls!T122</f>
        <v>W</v>
      </c>
      <c r="B414" s="21" t="str">
        <f>Under13Girls!U122</f>
        <v>U13</v>
      </c>
      <c r="C414" s="21" t="str">
        <f>Under13Girls!V122</f>
        <v>4x100</v>
      </c>
      <c r="D414" s="21">
        <f>Under13Girls!W122</f>
        <v>0.0</v>
      </c>
      <c r="E414" s="98">
        <f>Under13Girls!B122</f>
        <v>1.0</v>
      </c>
      <c r="F414" s="21" t="e">
        <f>LEFT(Under13Girls!C122,FIND(" ",Under13Girls!C122)-1)</f>
        <v>#VALUE!</v>
      </c>
      <c r="G414" s="21" t="e">
        <f>RIGHT(Under13Girls!C122,LEN(Under13Girls!C122)-FIND(" ",Under13Girls!C122))</f>
        <v>#VALUE!</v>
      </c>
      <c r="H414" s="21" t="str">
        <f>VLOOKUP(Under13Girls!D122,clubs!A:B,2,FALSE)</f>
        <v>TVH</v>
      </c>
      <c r="I414" s="21" t="str">
        <f>B414&amp;A414</f>
        <v>U13W</v>
      </c>
      <c r="J414" s="117">
        <f>Under13Girls!E122</f>
        <v>59.03</v>
      </c>
      <c r="K414" s="127">
        <f>Under13Girls!X122</f>
        <v>0.0</v>
      </c>
    </row>
    <row r="415" spans="1:18">
      <c r="A415" s="21" t="str">
        <f>Under13Girls!T123</f>
        <v>W</v>
      </c>
      <c r="B415" s="21" t="str">
        <f>Under13Girls!U123</f>
        <v>U13</v>
      </c>
      <c r="C415" s="21" t="str">
        <f>Under13Girls!V123</f>
        <v>4x100</v>
      </c>
      <c r="D415" s="21">
        <f>Under13Girls!W123</f>
        <v>0.0</v>
      </c>
      <c r="E415" s="98">
        <f>Under13Girls!B123</f>
        <v>2.0</v>
      </c>
      <c r="F415" s="21" t="e">
        <f>LEFT(Under13Girls!C123,FIND(" ",Under13Girls!C123)-1)</f>
        <v>#VALUE!</v>
      </c>
      <c r="G415" s="21" t="e">
        <f>RIGHT(Under13Girls!C123,LEN(Under13Girls!C123)-FIND(" ",Under13Girls!C123))</f>
        <v>#VALUE!</v>
      </c>
      <c r="H415" s="21" t="str">
        <f>VLOOKUP(Under13Girls!D123,clubs!A:B,2,FALSE)</f>
        <v>Barn</v>
      </c>
      <c r="I415" s="21" t="str">
        <f>B415&amp;A415</f>
        <v>U13W</v>
      </c>
      <c r="J415" s="117">
        <f>Under13Girls!E123</f>
        <v>66.36</v>
      </c>
      <c r="K415" s="127">
        <f>Under13Girls!X123</f>
        <v>0.0</v>
      </c>
    </row>
    <row r="416" spans="1:18">
      <c r="A416" s="21" t="str">
        <f>Under13Girls!T124</f>
        <v>W</v>
      </c>
      <c r="B416" s="21" t="str">
        <f>Under13Girls!U124</f>
        <v>U13</v>
      </c>
      <c r="C416" s="21" t="str">
        <f>Under13Girls!V124</f>
        <v>4x100</v>
      </c>
      <c r="D416" s="21">
        <f>Under13Girls!W124</f>
        <v>0.0</v>
      </c>
      <c r="E416" s="98">
        <f>Under13Girls!B124</f>
        <v>3.0</v>
      </c>
      <c r="F416" s="21" t="e">
        <f>LEFT(Under13Girls!C124,FIND(" ",Under13Girls!C124)-1)</f>
        <v>#VALUE!</v>
      </c>
      <c r="G416" s="21" t="e">
        <f>RIGHT(Under13Girls!C124,LEN(Under13Girls!C124)-FIND(" ",Under13Girls!C124))</f>
        <v>#VALUE!</v>
      </c>
      <c r="H416" s="21" t="e">
        <f>VLOOKUP(Under13Girls!D124,clubs!A:B,2,FALSE)</f>
        <v>#N/A</v>
      </c>
      <c r="I416" s="21" t="str">
        <f>B416&amp;A416</f>
        <v>U13W</v>
      </c>
      <c r="J416" s="117">
        <f>Under13Girls!E124</f>
        <v>0.0</v>
      </c>
      <c r="K416" s="127">
        <f>Under13Girls!X124</f>
        <v>0.0</v>
      </c>
    </row>
    <row r="417" spans="1:18">
      <c r="A417" s="21" t="str">
        <f>Under13Girls!T125</f>
        <v>W</v>
      </c>
      <c r="B417" s="21" t="str">
        <f>Under13Girls!U125</f>
        <v>U13</v>
      </c>
      <c r="C417" s="21" t="str">
        <f>Under13Girls!V125</f>
        <v>4x100</v>
      </c>
      <c r="D417" s="21">
        <f>Under13Girls!W125</f>
        <v>0.0</v>
      </c>
      <c r="E417" s="98" t="str">
        <f>Under13Girls!B125</f>
        <v>4</v>
      </c>
      <c r="F417" s="21" t="e">
        <f>LEFT(Under13Girls!C125,FIND(" ",Under13Girls!C125)-1)</f>
        <v>#VALUE!</v>
      </c>
      <c r="G417" s="21" t="e">
        <f>RIGHT(Under13Girls!C125,LEN(Under13Girls!C125)-FIND(" ",Under13Girls!C125))</f>
        <v>#VALUE!</v>
      </c>
      <c r="H417" s="21" t="e">
        <f>VLOOKUP(Under13Girls!D125,clubs!A:B,2,FALSE)</f>
        <v>#N/A</v>
      </c>
      <c r="I417" s="21" t="str">
        <f>B417&amp;A417</f>
        <v>U13W</v>
      </c>
      <c r="J417" s="117">
        <f>Under13Girls!E125</f>
        <v>0.0</v>
      </c>
      <c r="K417" s="127">
        <f>Under13Girls!X125</f>
        <v>0.0</v>
      </c>
    </row>
    <row r="418" spans="1:18">
      <c r="A418" s="21" t="str">
        <f>Under13Girls!T126</f>
        <v>W</v>
      </c>
      <c r="B418" s="21" t="str">
        <f>Under13Girls!U126</f>
        <v>U13</v>
      </c>
      <c r="C418" s="21" t="str">
        <f>Under13Girls!V126</f>
        <v>4x100</v>
      </c>
      <c r="D418" s="21">
        <f>Under13Girls!W126</f>
        <v>0.0</v>
      </c>
      <c r="E418" s="98" t="str">
        <f>Under13Girls!B126</f>
        <v>5</v>
      </c>
      <c r="F418" s="21" t="e">
        <f>LEFT(Under13Girls!C126,FIND(" ",Under13Girls!C126)-1)</f>
        <v>#VALUE!</v>
      </c>
      <c r="G418" s="21" t="e">
        <f>RIGHT(Under13Girls!C126,LEN(Under13Girls!C126)-FIND(" ",Under13Girls!C126))</f>
        <v>#VALUE!</v>
      </c>
      <c r="H418" s="21" t="e">
        <f>VLOOKUP(Under13Girls!D126,clubs!A:B,2,FALSE)</f>
        <v>#N/A</v>
      </c>
      <c r="I418" s="21" t="str">
        <f>B418&amp;A418</f>
        <v>U13W</v>
      </c>
      <c r="J418" s="117">
        <f>Under13Girls!E126</f>
        <v>0.0</v>
      </c>
      <c r="K418" s="127">
        <f>Under13Girls!X126</f>
        <v>0.0</v>
      </c>
    </row>
    <row r="419" spans="1:18">
      <c r="A419" s="21" t="str">
        <f>Under13Girls!T127</f>
        <v>W</v>
      </c>
      <c r="B419" s="21" t="str">
        <f>Under13Girls!U127</f>
        <v>U13</v>
      </c>
      <c r="C419" s="21" t="str">
        <f>Under13Girls!V127</f>
        <v>4x100</v>
      </c>
      <c r="D419" s="21">
        <f>Under13Girls!W127</f>
        <v>0.0</v>
      </c>
      <c r="E419" s="98" t="str">
        <f>Under13Girls!B127</f>
        <v>6</v>
      </c>
      <c r="F419" s="21" t="e">
        <f>LEFT(Under13Girls!C127,FIND(" ",Under13Girls!C127)-1)</f>
        <v>#VALUE!</v>
      </c>
      <c r="G419" s="21" t="e">
        <f>RIGHT(Under13Girls!C127,LEN(Under13Girls!C127)-FIND(" ",Under13Girls!C127))</f>
        <v>#VALUE!</v>
      </c>
      <c r="H419" s="21" t="e">
        <f>VLOOKUP(Under13Girls!D127,clubs!A:B,2,FALSE)</f>
        <v>#N/A</v>
      </c>
      <c r="I419" s="21" t="str">
        <f>B419&amp;A419</f>
        <v>U13W</v>
      </c>
      <c r="J419" s="117">
        <f>Under13Girls!E127</f>
        <v>0.0</v>
      </c>
      <c r="K419" s="127">
        <f>Under13Girls!X127</f>
        <v>0.0</v>
      </c>
    </row>
    <row r="420" spans="1:18">
      <c r="A420" s="21" t="str">
        <f>Under13Girls!T128</f>
        <v>W</v>
      </c>
      <c r="B420" s="21" t="str">
        <f>Under13Girls!U128</f>
        <v>U13</v>
      </c>
      <c r="C420" s="21" t="str">
        <f>Under13Girls!V128</f>
        <v>4x100</v>
      </c>
      <c r="D420" s="21">
        <f>Under13Girls!W128</f>
        <v>0.0</v>
      </c>
      <c r="E420" s="98" t="str">
        <f>Under13Girls!B128</f>
        <v>7</v>
      </c>
      <c r="F420" s="21" t="e">
        <f>LEFT(Under13Girls!C128,FIND(" ",Under13Girls!C128)-1)</f>
        <v>#VALUE!</v>
      </c>
      <c r="G420" s="21" t="e">
        <f>RIGHT(Under13Girls!C128,LEN(Under13Girls!C128)-FIND(" ",Under13Girls!C128))</f>
        <v>#VALUE!</v>
      </c>
      <c r="H420" s="21" t="e">
        <f>VLOOKUP(Under13Girls!D128,clubs!A:B,2,FALSE)</f>
        <v>#N/A</v>
      </c>
      <c r="I420" s="21" t="str">
        <f>B420&amp;A420</f>
        <v>U13W</v>
      </c>
      <c r="J420" s="117">
        <f>Under13Girls!E128</f>
        <v>0.0</v>
      </c>
      <c r="K420" s="127">
        <f>Under13Girls!X128</f>
        <v>0.0</v>
      </c>
    </row>
    <row r="421" spans="1:18">
      <c r="A421" s="21" t="str">
        <f>Under13Girls!T129</f>
        <v>W</v>
      </c>
      <c r="B421" s="21" t="str">
        <f>Under13Girls!U129</f>
        <v>U13</v>
      </c>
      <c r="C421" s="21" t="str">
        <f>Under13Girls!V129</f>
        <v>4x100</v>
      </c>
      <c r="D421" s="21">
        <f>Under13Girls!W129</f>
        <v>0.0</v>
      </c>
      <c r="E421" s="98" t="str">
        <f>Under13Girls!B129</f>
        <v>8</v>
      </c>
      <c r="F421" s="21" t="e">
        <f>LEFT(Under13Girls!C129,FIND(" ",Under13Girls!C129)-1)</f>
        <v>#VALUE!</v>
      </c>
      <c r="G421" s="21" t="e">
        <f>RIGHT(Under13Girls!C129,LEN(Under13Girls!C129)-FIND(" ",Under13Girls!C129))</f>
        <v>#VALUE!</v>
      </c>
      <c r="H421" s="21" t="e">
        <f>VLOOKUP(Under13Girls!D129,clubs!A:B,2,FALSE)</f>
        <v>#N/A</v>
      </c>
      <c r="I421" s="21" t="str">
        <f>B421&amp;A421</f>
        <v>U13W</v>
      </c>
      <c r="J421" s="117">
        <f>Under13Girls!E129</f>
        <v>0.0</v>
      </c>
      <c r="K421" s="127">
        <f>Under13Girls!X129</f>
        <v>0.0</v>
      </c>
    </row>
    <row r="422" spans="1:18" s="21" customFormat="1">
      <c r="A422" s="21" t="str">
        <f>Under11Girls!T14</f>
        <v>W</v>
      </c>
      <c r="B422" s="21" t="str">
        <f>Under11Girls!U14</f>
        <v>U11</v>
      </c>
      <c r="C422" s="21">
        <f>Under11Girls!V14</f>
        <v>100.0</v>
      </c>
      <c r="D422" s="21" t="str">
        <f>Under11Girls!W14</f>
        <v>A</v>
      </c>
      <c r="E422" s="98">
        <f>Under11Girls!B14</f>
        <v>1.0</v>
      </c>
      <c r="F422" s="21" t="str">
        <f>LEFT(Under11Girls!C14,FIND(" ",Under11Girls!C14)-1)</f>
        <v>Olivia</v>
      </c>
      <c r="G422" s="21" t="str">
        <f>RIGHT(Under11Girls!C14,LEN(Under11Girls!C14)-FIND(" ",Under11Girls!C14))</f>
        <v>Sparks</v>
      </c>
      <c r="H422" s="21" t="str">
        <f>VLOOKUP(Under11Girls!D14,clubs!A:B,2,FALSE)</f>
        <v>TVH</v>
      </c>
      <c r="I422" s="21" t="str">
        <f>B422&amp;A422</f>
        <v>U11W</v>
      </c>
      <c r="J422" s="117">
        <f>Under11Girls!E14</f>
        <v>14.78</v>
      </c>
      <c r="K422" s="127">
        <f>Under11Girls!X14</f>
        <v>1.8</v>
      </c>
    </row>
    <row r="423" spans="1:18">
      <c r="A423" s="21" t="str">
        <f>Under11Girls!T15</f>
        <v>W</v>
      </c>
      <c r="B423" s="21" t="str">
        <f>Under11Girls!U15</f>
        <v>U11</v>
      </c>
      <c r="C423" s="21">
        <f>Under11Girls!V15</f>
        <v>100.0</v>
      </c>
      <c r="D423" s="21" t="str">
        <f>Under11Girls!W15</f>
        <v>A</v>
      </c>
      <c r="E423" s="98">
        <f>Under11Girls!B15</f>
        <v>2.0</v>
      </c>
      <c r="F423" s="21" t="str">
        <f>LEFT(Under11Girls!C15,FIND(" ",Under11Girls!C15)-1)</f>
        <v>Lauren</v>
      </c>
      <c r="G423" s="21" t="str">
        <f>RIGHT(Under11Girls!C15,LEN(Under11Girls!C15)-FIND(" ",Under11Girls!C15))</f>
        <v>Walker</v>
      </c>
      <c r="H423" s="21" t="str">
        <f>VLOOKUP(Under11Girls!D15,clubs!A:B,2,FALSE)</f>
        <v>Lon Hth</v>
      </c>
      <c r="I423" s="21" t="str">
        <f>B423&amp;A423</f>
        <v>U11W</v>
      </c>
      <c r="J423" s="117">
        <f>Under11Girls!E15</f>
        <v>15.39</v>
      </c>
      <c r="K423" s="127">
        <f>Under11Girls!X15</f>
        <v>1.8</v>
      </c>
    </row>
    <row r="424" spans="1:18">
      <c r="A424" s="21" t="str">
        <f>Under11Girls!T16</f>
        <v>W</v>
      </c>
      <c r="B424" s="21" t="str">
        <f>Under11Girls!U16</f>
        <v>U11</v>
      </c>
      <c r="C424" s="21">
        <f>Under11Girls!V16</f>
        <v>100.0</v>
      </c>
      <c r="D424" s="21" t="str">
        <f>Under11Girls!W16</f>
        <v>A</v>
      </c>
      <c r="E424" s="98">
        <f>Under11Girls!B16</f>
        <v>3.0</v>
      </c>
      <c r="F424" s="21" t="str">
        <f>LEFT(Under11Girls!C16,FIND(" ",Under11Girls!C16)-1)</f>
        <v>Agoya</v>
      </c>
      <c r="G424" s="21" t="str">
        <f>RIGHT(Under11Girls!C16,LEN(Under11Girls!C16)-FIND(" ",Under11Girls!C16))</f>
        <v>Gakmar</v>
      </c>
      <c r="H424" s="21" t="str">
        <f>VLOOKUP(Under11Girls!D16,clubs!A:B,2,FALSE)</f>
        <v>High</v>
      </c>
      <c r="I424" s="21" t="str">
        <f>B424&amp;A424</f>
        <v>U11W</v>
      </c>
      <c r="J424" s="117">
        <f>Under11Girls!E16</f>
        <v>16.11</v>
      </c>
      <c r="K424" s="127">
        <f>Under11Girls!X16</f>
        <v>1.8</v>
      </c>
    </row>
    <row r="425" spans="1:18">
      <c r="A425" s="21" t="str">
        <f>Under11Girls!T17</f>
        <v>W</v>
      </c>
      <c r="B425" s="21" t="str">
        <f>Under11Girls!U17</f>
        <v>U11</v>
      </c>
      <c r="C425" s="21">
        <f>Under11Girls!V17</f>
        <v>100.0</v>
      </c>
      <c r="D425" s="21" t="str">
        <f>Under11Girls!W17</f>
        <v>A</v>
      </c>
      <c r="E425" s="98" t="str">
        <f>Under11Girls!B17</f>
        <v>4</v>
      </c>
      <c r="F425" s="21" t="str">
        <f>LEFT(Under11Girls!C17,FIND(" ",Under11Girls!C17)-1)</f>
        <v>Emma</v>
      </c>
      <c r="G425" s="21" t="str">
        <f>RIGHT(Under11Girls!C17,LEN(Under11Girls!C17)-FIND(" ",Under11Girls!C17))</f>
        <v>McCluskey</v>
      </c>
      <c r="H425" s="21" t="str">
        <f>VLOOKUP(Under11Girls!D17,clubs!A:B,2,FALSE)</f>
        <v>Barn</v>
      </c>
      <c r="I425" s="21" t="str">
        <f>B425&amp;A425</f>
        <v>U11W</v>
      </c>
      <c r="J425" s="117">
        <f>Under11Girls!E17</f>
        <v>16.45</v>
      </c>
      <c r="K425" s="127">
        <f>Under11Girls!X17</f>
        <v>1.8</v>
      </c>
    </row>
    <row r="426" spans="1:18">
      <c r="A426" s="21" t="str">
        <f>Under11Girls!T18</f>
        <v>W</v>
      </c>
      <c r="B426" s="21" t="str">
        <f>Under11Girls!U18</f>
        <v>U11</v>
      </c>
      <c r="C426" s="21">
        <f>Under11Girls!V18</f>
        <v>100.0</v>
      </c>
      <c r="D426" s="21" t="str">
        <f>Under11Girls!W18</f>
        <v>A</v>
      </c>
      <c r="E426" s="98" t="str">
        <f>Under11Girls!B18</f>
        <v>5</v>
      </c>
      <c r="F426" s="21" t="str">
        <f>LEFT(Under11Girls!C18,FIND(" ",Under11Girls!C18)-1)</f>
        <v>Lauren</v>
      </c>
      <c r="G426" s="21" t="str">
        <f>RIGHT(Under11Girls!C18,LEN(Under11Girls!C18)-FIND(" ",Under11Girls!C18))</f>
        <v>Maltz</v>
      </c>
      <c r="H426" s="21" t="str">
        <f>VLOOKUP(Under11Girls!D18,clubs!A:B,2,FALSE)</f>
        <v>SBH</v>
      </c>
      <c r="I426" s="21" t="str">
        <f>B426&amp;A426</f>
        <v>U11W</v>
      </c>
      <c r="J426" s="117">
        <f>Under11Girls!E18</f>
        <v>16.58</v>
      </c>
      <c r="K426" s="127">
        <f>Under11Girls!X18</f>
        <v>1.8</v>
      </c>
    </row>
    <row r="427" spans="1:18">
      <c r="A427" s="21" t="str">
        <f>Under11Girls!T19</f>
        <v>W</v>
      </c>
      <c r="B427" s="21" t="str">
        <f>Under11Girls!U19</f>
        <v>U11</v>
      </c>
      <c r="C427" s="21">
        <f>Under11Girls!V19</f>
        <v>100.0</v>
      </c>
      <c r="D427" s="21" t="str">
        <f>Under11Girls!W19</f>
        <v>A</v>
      </c>
      <c r="E427" s="98" t="str">
        <f>Under11Girls!B19</f>
        <v>6</v>
      </c>
      <c r="F427" s="21" t="str">
        <f>LEFT(Under11Girls!C19,FIND(" ",Under11Girls!C19)-1)</f>
        <v>Ashana</v>
      </c>
      <c r="G427" s="21" t="str">
        <f>RIGHT(Under11Girls!C19,LEN(Under11Girls!C19)-FIND(" ",Under11Girls!C19))</f>
        <v>McClunie</v>
      </c>
      <c r="H427" s="21" t="str">
        <f>VLOOKUP(Under11Girls!D19,clubs!A:B,2,FALSE)</f>
        <v>ESM</v>
      </c>
      <c r="I427" s="21" t="str">
        <f>B427&amp;A427</f>
        <v>U11W</v>
      </c>
      <c r="J427" s="117">
        <f>Under11Girls!E19</f>
        <v>17.49</v>
      </c>
      <c r="K427" s="127">
        <f>Under11Girls!X19</f>
        <v>1.8</v>
      </c>
    </row>
    <row r="428" spans="1:18">
      <c r="A428" s="21" t="str">
        <f>Under11Girls!T20</f>
        <v>W</v>
      </c>
      <c r="B428" s="21" t="str">
        <f>Under11Girls!U20</f>
        <v>U11</v>
      </c>
      <c r="C428" s="21">
        <f>Under11Girls!V20</f>
        <v>100.0</v>
      </c>
      <c r="D428" s="21" t="str">
        <f>Under11Girls!W20</f>
        <v>A</v>
      </c>
      <c r="E428" s="98">
        <f>Under11Girls!B20</f>
        <v>7.0</v>
      </c>
      <c r="F428" s="21" t="str">
        <f>LEFT(Under11Girls!C20,FIND(" ",Under11Girls!C20)-1)</f>
        <v>Grace</v>
      </c>
      <c r="G428" s="21" t="str">
        <f>RIGHT(Under11Girls!C20,LEN(Under11Girls!C20)-FIND(" ",Under11Girls!C20))</f>
        <v>Dench</v>
      </c>
      <c r="H428" s="21" t="str">
        <f>VLOOKUP(Under11Girls!D20,clubs!A:B,2,FALSE)</f>
        <v>Trent P</v>
      </c>
      <c r="I428" s="21" t="str">
        <f>B428&amp;A428</f>
        <v>U11W</v>
      </c>
      <c r="J428" s="117">
        <f>Under11Girls!E20</f>
        <v>17.61</v>
      </c>
      <c r="K428" s="127">
        <f>Under11Girls!X20</f>
        <v>1.8</v>
      </c>
    </row>
    <row r="429" spans="1:18">
      <c r="A429" s="21" t="str">
        <f>Under11Girls!T21</f>
        <v>W</v>
      </c>
      <c r="B429" s="21" t="str">
        <f>Under11Girls!U21</f>
        <v>U11</v>
      </c>
      <c r="C429" s="21">
        <f>Under11Girls!V21</f>
        <v>100.0</v>
      </c>
      <c r="D429" s="21" t="str">
        <f>Under11Girls!W21</f>
        <v>A</v>
      </c>
      <c r="E429" s="98">
        <f>Under11Girls!B21</f>
        <v>8.0</v>
      </c>
      <c r="F429" s="21" t="e">
        <f>LEFT(Under11Girls!C21,FIND(" ",Under11Girls!C21)-1)</f>
        <v>#VALUE!</v>
      </c>
      <c r="G429" s="21" t="e">
        <f>RIGHT(Under11Girls!C21,LEN(Under11Girls!C21)-FIND(" ",Under11Girls!C21))</f>
        <v>#VALUE!</v>
      </c>
      <c r="H429" s="21" t="e">
        <f>VLOOKUP(Under11Girls!D21,clubs!A:B,2,FALSE)</f>
        <v>#N/A</v>
      </c>
      <c r="I429" s="21" t="str">
        <f>B429&amp;A429</f>
        <v>U11W</v>
      </c>
      <c r="J429" s="117">
        <f>Under11Girls!E21</f>
        <v>0.0</v>
      </c>
      <c r="K429" s="127">
        <f>Under11Girls!X21</f>
        <v>1.8</v>
      </c>
    </row>
    <row r="430" spans="1:18">
      <c r="A430" s="21">
        <f>Under11Girls!T22</f>
        <v>0.0</v>
      </c>
      <c r="B430" s="21">
        <f>Under11Girls!U22</f>
        <v>0.0</v>
      </c>
      <c r="C430" s="21">
        <f>Under11Girls!V22</f>
        <v>0.0</v>
      </c>
      <c r="D430" s="21">
        <f>Under11Girls!W22</f>
        <v>0.0</v>
      </c>
      <c r="E430" s="98">
        <f>Under11Girls!B22</f>
        <v>0.0</v>
      </c>
      <c r="F430" s="21" t="str">
        <f>LEFT(Under11Girls!C22,FIND(" ",Under11Girls!C22)-1)</f>
        <v>U11</v>
      </c>
      <c r="G430" s="21" t="str">
        <f>RIGHT(Under11Girls!C22,LEN(Under11Girls!C22)-FIND(" ",Under11Girls!C22))</f>
        <v>Girl's B 100m</v>
      </c>
      <c r="H430" s="21" t="e">
        <f>VLOOKUP(Under11Girls!D22,clubs!A:B,2,FALSE)</f>
        <v>#N/A</v>
      </c>
      <c r="I430" s="21" t="str">
        <f>B430&amp;A430</f>
        <v>00</v>
      </c>
      <c r="J430" s="117">
        <f>Under11Girls!E22</f>
        <v>1.5</v>
      </c>
      <c r="K430" s="127">
        <f>Under11Girls!X22</f>
        <v>0.0</v>
      </c>
    </row>
    <row r="431" spans="1:18">
      <c r="A431" s="21" t="str">
        <f>Under11Girls!T23</f>
        <v>W</v>
      </c>
      <c r="B431" s="21" t="str">
        <f>Under11Girls!U23</f>
        <v>U11</v>
      </c>
      <c r="C431" s="21">
        <f>Under11Girls!V23</f>
        <v>100.0</v>
      </c>
      <c r="D431" s="21" t="str">
        <f>Under11Girls!W23</f>
        <v>B</v>
      </c>
      <c r="E431" s="98">
        <f>Under11Girls!B23</f>
        <v>1.0</v>
      </c>
      <c r="F431" s="21" t="str">
        <f>LEFT(Under11Girls!C23,FIND(" ",Under11Girls!C23)-1)</f>
        <v>Ella</v>
      </c>
      <c r="G431" s="21" t="str">
        <f>RIGHT(Under11Girls!C23,LEN(Under11Girls!C23)-FIND(" ",Under11Girls!C23))</f>
        <v>Goodall</v>
      </c>
      <c r="H431" s="21" t="str">
        <f>VLOOKUP(Under11Girls!D23,clubs!A:B,2,FALSE)</f>
        <v>TVH</v>
      </c>
      <c r="I431" s="21" t="str">
        <f>B431&amp;A431</f>
        <v>U11W</v>
      </c>
      <c r="J431" s="117">
        <f>Under11Girls!E23</f>
        <v>15.61</v>
      </c>
      <c r="K431" s="127">
        <f>Under11Girls!X23</f>
        <v>1.5</v>
      </c>
    </row>
    <row r="432" spans="1:18">
      <c r="A432" s="21" t="str">
        <f>Under11Girls!T24</f>
        <v>W</v>
      </c>
      <c r="B432" s="21" t="str">
        <f>Under11Girls!U24</f>
        <v>U11</v>
      </c>
      <c r="C432" s="21">
        <f>Under11Girls!V24</f>
        <v>100.0</v>
      </c>
      <c r="D432" s="21" t="str">
        <f>Under11Girls!W24</f>
        <v>B</v>
      </c>
      <c r="E432" s="98">
        <f>Under11Girls!B24</f>
        <v>2.0</v>
      </c>
      <c r="F432" s="21" t="str">
        <f>LEFT(Under11Girls!C24,FIND(" ",Under11Girls!C24)-1)</f>
        <v>Nicole</v>
      </c>
      <c r="G432" s="21" t="str">
        <f>RIGHT(Under11Girls!C24,LEN(Under11Girls!C24)-FIND(" ",Under11Girls!C24))</f>
        <v>Smith</v>
      </c>
      <c r="H432" s="21" t="str">
        <f>VLOOKUP(Under11Girls!D24,clubs!A:B,2,FALSE)</f>
        <v>ESM</v>
      </c>
      <c r="I432" s="21" t="str">
        <f>B432&amp;A432</f>
        <v>U11W</v>
      </c>
      <c r="J432" s="117">
        <f>Under11Girls!E24</f>
        <v>15.7</v>
      </c>
      <c r="K432" s="127">
        <f>Under11Girls!X24</f>
        <v>1.5</v>
      </c>
    </row>
    <row r="433" spans="1:18">
      <c r="A433" s="21" t="str">
        <f>Under11Girls!T25</f>
        <v>W</v>
      </c>
      <c r="B433" s="21" t="str">
        <f>Under11Girls!U25</f>
        <v>U11</v>
      </c>
      <c r="C433" s="21">
        <f>Under11Girls!V25</f>
        <v>100.0</v>
      </c>
      <c r="D433" s="21" t="str">
        <f>Under11Girls!W25</f>
        <v>B</v>
      </c>
      <c r="E433" s="98">
        <f>Under11Girls!B25</f>
        <v>3.0</v>
      </c>
      <c r="F433" s="21" t="str">
        <f>LEFT(Under11Girls!C25,FIND(" ",Under11Girls!C25)-1)</f>
        <v>Tola</v>
      </c>
      <c r="G433" s="21" t="str">
        <f>RIGHT(Under11Girls!C25,LEN(Under11Girls!C25)-FIND(" ",Under11Girls!C25))</f>
        <v>Adegbola</v>
      </c>
      <c r="H433" s="21" t="str">
        <f>VLOOKUP(Under11Girls!D25,clubs!A:B,2,FALSE)</f>
        <v>SBH</v>
      </c>
      <c r="I433" s="21" t="str">
        <f>B433&amp;A433</f>
        <v>U11W</v>
      </c>
      <c r="J433" s="117">
        <f>Under11Girls!E25</f>
        <v>16.11</v>
      </c>
      <c r="K433" s="127">
        <f>Under11Girls!X25</f>
        <v>1.5</v>
      </c>
    </row>
    <row r="434" spans="1:18">
      <c r="A434" s="21" t="str">
        <f>Under11Girls!T26</f>
        <v>W</v>
      </c>
      <c r="B434" s="21" t="str">
        <f>Under11Girls!U26</f>
        <v>U11</v>
      </c>
      <c r="C434" s="21">
        <f>Under11Girls!V26</f>
        <v>100.0</v>
      </c>
      <c r="D434" s="21" t="str">
        <f>Under11Girls!W26</f>
        <v>B</v>
      </c>
      <c r="E434" s="98" t="str">
        <f>Under11Girls!B26</f>
        <v>4</v>
      </c>
      <c r="F434" s="21" t="str">
        <f>LEFT(Under11Girls!C26,FIND(" ",Under11Girls!C26)-1)</f>
        <v>Tiffany</v>
      </c>
      <c r="G434" s="21" t="str">
        <f>RIGHT(Under11Girls!C26,LEN(Under11Girls!C26)-FIND(" ",Under11Girls!C26))</f>
        <v>Pieterse</v>
      </c>
      <c r="H434" s="21" t="str">
        <f>VLOOKUP(Under11Girls!D26,clubs!A:B,2,FALSE)</f>
        <v>Barn</v>
      </c>
      <c r="I434" s="21" t="str">
        <f>B434&amp;A434</f>
        <v>U11W</v>
      </c>
      <c r="J434" s="117">
        <f>Under11Girls!E26</f>
        <v>17.13</v>
      </c>
      <c r="K434" s="127">
        <f>Under11Girls!X26</f>
        <v>1.5</v>
      </c>
    </row>
    <row r="435" spans="1:18">
      <c r="A435" s="21" t="str">
        <f>Under11Girls!T27</f>
        <v>W</v>
      </c>
      <c r="B435" s="21" t="str">
        <f>Under11Girls!U27</f>
        <v>U11</v>
      </c>
      <c r="C435" s="21">
        <f>Under11Girls!V27</f>
        <v>100.0</v>
      </c>
      <c r="D435" s="21" t="str">
        <f>Under11Girls!W27</f>
        <v>B</v>
      </c>
      <c r="E435" s="98" t="str">
        <f>Under11Girls!B27</f>
        <v>5</v>
      </c>
      <c r="F435" s="21" t="str">
        <f>LEFT(Under11Girls!C27,FIND(" ",Under11Girls!C27)-1)</f>
        <v>Rachel</v>
      </c>
      <c r="G435" s="21" t="str">
        <f>RIGHT(Under11Girls!C27,LEN(Under11Girls!C27)-FIND(" ",Under11Girls!C27))</f>
        <v>Odujebe</v>
      </c>
      <c r="H435" s="21" t="str">
        <f>VLOOKUP(Under11Girls!D27,clubs!A:B,2,FALSE)</f>
        <v>High</v>
      </c>
      <c r="I435" s="21" t="str">
        <f>B435&amp;A435</f>
        <v>U11W</v>
      </c>
      <c r="J435" s="117">
        <f>Under11Girls!E27</f>
        <v>17.29</v>
      </c>
      <c r="K435" s="127">
        <f>Under11Girls!X27</f>
        <v>1.5</v>
      </c>
    </row>
    <row r="436" spans="1:18">
      <c r="A436" s="21" t="str">
        <f>Under11Girls!T28</f>
        <v>W</v>
      </c>
      <c r="B436" s="21" t="str">
        <f>Under11Girls!U28</f>
        <v>U11</v>
      </c>
      <c r="C436" s="21">
        <f>Under11Girls!V28</f>
        <v>100.0</v>
      </c>
      <c r="D436" s="21" t="str">
        <f>Under11Girls!W28</f>
        <v>B</v>
      </c>
      <c r="E436" s="98" t="str">
        <f>Under11Girls!B28</f>
        <v>6</v>
      </c>
      <c r="F436" s="21" t="e">
        <f>LEFT(Under11Girls!C28,FIND(" ",Under11Girls!C28)-1)</f>
        <v>#VALUE!</v>
      </c>
      <c r="G436" s="21" t="e">
        <f>RIGHT(Under11Girls!C28,LEN(Under11Girls!C28)-FIND(" ",Under11Girls!C28))</f>
        <v>#VALUE!</v>
      </c>
      <c r="H436" s="21" t="e">
        <f>VLOOKUP(Under11Girls!D28,clubs!A:B,2,FALSE)</f>
        <v>#N/A</v>
      </c>
      <c r="I436" s="21" t="str">
        <f>B436&amp;A436</f>
        <v>U11W</v>
      </c>
      <c r="J436" s="117">
        <f>Under11Girls!E28</f>
        <v>0.0</v>
      </c>
      <c r="K436" s="127">
        <f>Under11Girls!X28</f>
        <v>1.5</v>
      </c>
    </row>
    <row r="437" spans="1:18">
      <c r="A437" s="21" t="str">
        <f>Under11Girls!T29</f>
        <v>W</v>
      </c>
      <c r="B437" s="21" t="str">
        <f>Under11Girls!U29</f>
        <v>U11</v>
      </c>
      <c r="C437" s="21">
        <f>Under11Girls!V29</f>
        <v>100.0</v>
      </c>
      <c r="D437" s="21" t="str">
        <f>Under11Girls!W29</f>
        <v>B</v>
      </c>
      <c r="E437" s="98">
        <f>Under11Girls!B29</f>
        <v>7.0</v>
      </c>
      <c r="F437" s="21" t="e">
        <f>LEFT(Under11Girls!C29,FIND(" ",Under11Girls!C29)-1)</f>
        <v>#VALUE!</v>
      </c>
      <c r="G437" s="21" t="e">
        <f>RIGHT(Under11Girls!C29,LEN(Under11Girls!C29)-FIND(" ",Under11Girls!C29))</f>
        <v>#VALUE!</v>
      </c>
      <c r="H437" s="21" t="e">
        <f>VLOOKUP(Under11Girls!D29,clubs!A:B,2,FALSE)</f>
        <v>#N/A</v>
      </c>
      <c r="I437" s="21" t="str">
        <f>B437&amp;A437</f>
        <v>U11W</v>
      </c>
      <c r="J437" s="117">
        <f>Under11Girls!E29</f>
        <v>0.0</v>
      </c>
      <c r="K437" s="127">
        <f>Under11Girls!X29</f>
        <v>1.5</v>
      </c>
    </row>
    <row r="438" spans="1:18">
      <c r="A438" s="21" t="str">
        <f>Under11Girls!T30</f>
        <v>W</v>
      </c>
      <c r="B438" s="21" t="str">
        <f>Under11Girls!U30</f>
        <v>U11</v>
      </c>
      <c r="C438" s="21">
        <f>Under11Girls!V30</f>
        <v>100.0</v>
      </c>
      <c r="D438" s="21" t="str">
        <f>Under11Girls!W30</f>
        <v>B</v>
      </c>
      <c r="E438" s="98">
        <f>Under11Girls!B30</f>
        <v>8.0</v>
      </c>
      <c r="F438" s="21" t="e">
        <f>LEFT(Under11Girls!C30,FIND(" ",Under11Girls!C30)-1)</f>
        <v>#VALUE!</v>
      </c>
      <c r="G438" s="21" t="e">
        <f>RIGHT(Under11Girls!C30,LEN(Under11Girls!C30)-FIND(" ",Under11Girls!C30))</f>
        <v>#VALUE!</v>
      </c>
      <c r="H438" s="21" t="e">
        <f>VLOOKUP(Under11Girls!D30,clubs!A:B,2,FALSE)</f>
        <v>#N/A</v>
      </c>
      <c r="I438" s="21" t="str">
        <f>B438&amp;A438</f>
        <v>U11W</v>
      </c>
      <c r="J438" s="117">
        <f>Under11Girls!E30</f>
        <v>0.0</v>
      </c>
      <c r="K438" s="127">
        <f>Under11Girls!X30</f>
        <v>1.5</v>
      </c>
    </row>
    <row r="439" spans="1:18">
      <c r="A439" s="21">
        <f>Under11Girls!T31</f>
        <v>0.0</v>
      </c>
      <c r="B439" s="21">
        <f>Under11Girls!U31</f>
        <v>0.0</v>
      </c>
      <c r="C439" s="21">
        <f>Under11Girls!V31</f>
        <v>0.0</v>
      </c>
      <c r="D439" s="21">
        <f>Under11Girls!W31</f>
        <v>0.0</v>
      </c>
      <c r="E439" s="98">
        <f>Under11Girls!B31</f>
        <v>0.0</v>
      </c>
      <c r="F439" s="21" t="str">
        <f>LEFT(Under11Girls!C31,FIND(" ",Under11Girls!C31)-1)</f>
        <v>U11</v>
      </c>
      <c r="G439" s="21" t="str">
        <f>RIGHT(Under11Girls!C31,LEN(Under11Girls!C31)-FIND(" ",Under11Girls!C31))</f>
        <v>Girl's A 800m</v>
      </c>
      <c r="H439" s="21" t="e">
        <f>VLOOKUP(Under11Girls!D31,clubs!A:B,2,FALSE)</f>
        <v>#N/A</v>
      </c>
      <c r="I439" s="21" t="str">
        <f>B439&amp;A439</f>
        <v>00</v>
      </c>
      <c r="J439" s="117" t="str">
        <f>Under11Girls!E31</f>
        <v>.</v>
      </c>
      <c r="K439" s="127">
        <f>Under11Girls!X31</f>
        <v>0.0</v>
      </c>
    </row>
    <row r="440" spans="1:18">
      <c r="A440" s="21" t="str">
        <f>Under11Girls!T32</f>
        <v>W</v>
      </c>
      <c r="B440" s="21" t="str">
        <f>Under11Girls!U32</f>
        <v>U11</v>
      </c>
      <c r="C440" s="21">
        <f>Under11Girls!V32</f>
        <v>800.0</v>
      </c>
      <c r="D440" s="21" t="str">
        <f>Under11Girls!W32</f>
        <v>A</v>
      </c>
      <c r="E440" s="98">
        <f>Under11Girls!B32</f>
        <v>1.0</v>
      </c>
      <c r="F440" s="21" t="str">
        <f>LEFT(Under11Girls!C32,FIND(" ",Under11Girls!C32)-1)</f>
        <v>Nicole</v>
      </c>
      <c r="G440" s="21" t="str">
        <f>RIGHT(Under11Girls!C32,LEN(Under11Girls!C32)-FIND(" ",Under11Girls!C32))</f>
        <v>Smith</v>
      </c>
      <c r="H440" s="21" t="str">
        <f>VLOOKUP(Under11Girls!D32,clubs!A:B,2,FALSE)</f>
        <v>ESM</v>
      </c>
      <c r="I440" s="21" t="str">
        <f>B440&amp;A440</f>
        <v>U11W</v>
      </c>
      <c r="J440" s="117" t="str">
        <f>Under11Girls!E32</f>
        <v>2:51.36</v>
      </c>
      <c r="K440" s="127">
        <f>Under11Girls!X32</f>
        <v>0.0</v>
      </c>
    </row>
    <row r="441" spans="1:18">
      <c r="A441" s="21" t="str">
        <f>Under11Girls!T33</f>
        <v>W</v>
      </c>
      <c r="B441" s="21" t="str">
        <f>Under11Girls!U33</f>
        <v>U11</v>
      </c>
      <c r="C441" s="21">
        <f>Under11Girls!V33</f>
        <v>800.0</v>
      </c>
      <c r="D441" s="21" t="str">
        <f>Under11Girls!W33</f>
        <v>A</v>
      </c>
      <c r="E441" s="98">
        <f>Under11Girls!B33</f>
        <v>2.0</v>
      </c>
      <c r="F441" s="21" t="str">
        <f>LEFT(Under11Girls!C33,FIND(" ",Under11Girls!C33)-1)</f>
        <v>Thea</v>
      </c>
      <c r="G441" s="21" t="str">
        <f>RIGHT(Under11Girls!C33,LEN(Under11Girls!C33)-FIND(" ",Under11Girls!C33))</f>
        <v>Reinhardt</v>
      </c>
      <c r="H441" s="21" t="str">
        <f>VLOOKUP(Under11Girls!D33,clubs!A:B,2,FALSE)</f>
        <v>High</v>
      </c>
      <c r="I441" s="21" t="str">
        <f>B441&amp;A441</f>
        <v>U11W</v>
      </c>
      <c r="J441" s="117" t="str">
        <f>Under11Girls!E33</f>
        <v>2:55.32</v>
      </c>
      <c r="K441" s="127">
        <f>Under11Girls!X33</f>
        <v>0.0</v>
      </c>
    </row>
    <row r="442" spans="1:18">
      <c r="A442" s="21" t="str">
        <f>Under11Girls!T34</f>
        <v>W</v>
      </c>
      <c r="B442" s="21" t="str">
        <f>Under11Girls!U34</f>
        <v>U11</v>
      </c>
      <c r="C442" s="21">
        <f>Under11Girls!V34</f>
        <v>800.0</v>
      </c>
      <c r="D442" s="21" t="str">
        <f>Under11Girls!W34</f>
        <v>A</v>
      </c>
      <c r="E442" s="98">
        <f>Under11Girls!B34</f>
        <v>3.0</v>
      </c>
      <c r="F442" s="21" t="str">
        <f>LEFT(Under11Girls!C34,FIND(" ",Under11Girls!C34)-1)</f>
        <v>Emma</v>
      </c>
      <c r="G442" s="21" t="str">
        <f>RIGHT(Under11Girls!C34,LEN(Under11Girls!C34)-FIND(" ",Under11Girls!C34))</f>
        <v>McCluskey</v>
      </c>
      <c r="H442" s="21" t="str">
        <f>VLOOKUP(Under11Girls!D34,clubs!A:B,2,FALSE)</f>
        <v>Barn</v>
      </c>
      <c r="I442" s="21" t="str">
        <f>B442&amp;A442</f>
        <v>U11W</v>
      </c>
      <c r="J442" s="117" t="str">
        <f>Under11Girls!E34</f>
        <v>2:56.29</v>
      </c>
      <c r="K442" s="127">
        <f>Under11Girls!X34</f>
        <v>0.0</v>
      </c>
    </row>
    <row r="443" spans="1:18">
      <c r="A443" s="21" t="str">
        <f>Under11Girls!T35</f>
        <v>W</v>
      </c>
      <c r="B443" s="21" t="str">
        <f>Under11Girls!U35</f>
        <v>U11</v>
      </c>
      <c r="C443" s="21">
        <f>Under11Girls!V35</f>
        <v>800.0</v>
      </c>
      <c r="D443" s="21" t="str">
        <f>Under11Girls!W35</f>
        <v>A</v>
      </c>
      <c r="E443" s="98" t="str">
        <f>Under11Girls!B35</f>
        <v>4</v>
      </c>
      <c r="F443" s="21" t="str">
        <f>LEFT(Under11Girls!C35,FIND(" ",Under11Girls!C35)-1)</f>
        <v>Skye</v>
      </c>
      <c r="G443" s="21" t="str">
        <f>RIGHT(Under11Girls!C35,LEN(Under11Girls!C35)-FIND(" ",Under11Girls!C35))</f>
        <v>Kelly</v>
      </c>
      <c r="H443" s="21" t="str">
        <f>VLOOKUP(Under11Girls!D35,clubs!A:B,2,FALSE)</f>
        <v>Lon Hth</v>
      </c>
      <c r="I443" s="21" t="str">
        <f>B443&amp;A443</f>
        <v>U11W</v>
      </c>
      <c r="J443" s="117" t="str">
        <f>Under11Girls!E35</f>
        <v>3:01.51</v>
      </c>
      <c r="K443" s="127">
        <f>Under11Girls!X35</f>
        <v>0.0</v>
      </c>
    </row>
    <row r="444" spans="1:18">
      <c r="A444" s="21" t="str">
        <f>Under11Girls!T36</f>
        <v>W</v>
      </c>
      <c r="B444" s="21" t="str">
        <f>Under11Girls!U36</f>
        <v>U11</v>
      </c>
      <c r="C444" s="21">
        <f>Under11Girls!V36</f>
        <v>800.0</v>
      </c>
      <c r="D444" s="21" t="str">
        <f>Under11Girls!W36</f>
        <v>A</v>
      </c>
      <c r="E444" s="98" t="str">
        <f>Under11Girls!B36</f>
        <v>5</v>
      </c>
      <c r="F444" s="21" t="str">
        <f>LEFT(Under11Girls!C36,FIND(" ",Under11Girls!C36)-1)</f>
        <v>Poppy</v>
      </c>
      <c r="G444" s="21" t="str">
        <f>RIGHT(Under11Girls!C36,LEN(Under11Girls!C36)-FIND(" ",Under11Girls!C36))</f>
        <v>Allwright</v>
      </c>
      <c r="H444" s="21" t="str">
        <f>VLOOKUP(Under11Girls!D36,clubs!A:B,2,FALSE)</f>
        <v>Trent P</v>
      </c>
      <c r="I444" s="21" t="str">
        <f>B444&amp;A444</f>
        <v>U11W</v>
      </c>
      <c r="J444" s="117" t="str">
        <f>Under11Girls!E36</f>
        <v>3:01.89</v>
      </c>
      <c r="K444" s="127">
        <f>Under11Girls!X36</f>
        <v>0.0</v>
      </c>
    </row>
    <row r="445" spans="1:18">
      <c r="A445" s="21" t="str">
        <f>Under11Girls!T37</f>
        <v>W</v>
      </c>
      <c r="B445" s="21" t="str">
        <f>Under11Girls!U37</f>
        <v>U11</v>
      </c>
      <c r="C445" s="21">
        <f>Under11Girls!V37</f>
        <v>800.0</v>
      </c>
      <c r="D445" s="21" t="str">
        <f>Under11Girls!W37</f>
        <v>A</v>
      </c>
      <c r="E445" s="98" t="str">
        <f>Under11Girls!B37</f>
        <v>6</v>
      </c>
      <c r="F445" s="21" t="str">
        <f>LEFT(Under11Girls!C37,FIND(" ",Under11Girls!C37)-1)</f>
        <v>Olive</v>
      </c>
      <c r="G445" s="21" t="str">
        <f>RIGHT(Under11Girls!C37,LEN(Under11Girls!C37)-FIND(" ",Under11Girls!C37))</f>
        <v>Harvey-Dew</v>
      </c>
      <c r="H445" s="21" t="str">
        <f>VLOOKUP(Under11Girls!D37,clubs!A:B,2,FALSE)</f>
        <v>SBH</v>
      </c>
      <c r="I445" s="21" t="str">
        <f>B445&amp;A445</f>
        <v>U11W</v>
      </c>
      <c r="J445" s="117" t="str">
        <f>Under11Girls!E37</f>
        <v>3:05.82</v>
      </c>
      <c r="K445" s="127">
        <f>Under11Girls!X37</f>
        <v>0.0</v>
      </c>
    </row>
    <row r="446" spans="1:18">
      <c r="A446" s="21" t="str">
        <f>Under11Girls!T38</f>
        <v>W</v>
      </c>
      <c r="B446" s="21" t="str">
        <f>Under11Girls!U38</f>
        <v>U11</v>
      </c>
      <c r="C446" s="21">
        <f>Under11Girls!V38</f>
        <v>800.0</v>
      </c>
      <c r="D446" s="21" t="str">
        <f>Under11Girls!W38</f>
        <v>A</v>
      </c>
      <c r="E446" s="98" t="str">
        <f>Under11Girls!B38</f>
        <v>7</v>
      </c>
      <c r="F446" s="21" t="e">
        <f>LEFT(Under11Girls!C38,FIND(" ",Under11Girls!C38)-1)</f>
        <v>#VALUE!</v>
      </c>
      <c r="G446" s="21" t="e">
        <f>RIGHT(Under11Girls!C38,LEN(Under11Girls!C38)-FIND(" ",Under11Girls!C38))</f>
        <v>#VALUE!</v>
      </c>
      <c r="H446" s="21" t="e">
        <f>VLOOKUP(Under11Girls!D38,clubs!A:B,2,FALSE)</f>
        <v>#N/A</v>
      </c>
      <c r="I446" s="21" t="str">
        <f>B446&amp;A446</f>
        <v>U11W</v>
      </c>
      <c r="J446" s="117">
        <f>Under11Girls!E38</f>
        <v>0.0</v>
      </c>
      <c r="K446" s="127">
        <f>Under11Girls!X38</f>
        <v>0.0</v>
      </c>
    </row>
    <row r="447" spans="1:18">
      <c r="A447" s="21" t="str">
        <f>Under11Girls!T39</f>
        <v>W</v>
      </c>
      <c r="B447" s="21" t="str">
        <f>Under11Girls!U39</f>
        <v>U11</v>
      </c>
      <c r="C447" s="21">
        <f>Under11Girls!V39</f>
        <v>800.0</v>
      </c>
      <c r="D447" s="21" t="str">
        <f>Under11Girls!W39</f>
        <v>A</v>
      </c>
      <c r="E447" s="98" t="str">
        <f>Under11Girls!B39</f>
        <v>8</v>
      </c>
      <c r="F447" s="21" t="e">
        <f>LEFT(Under11Girls!C39,FIND(" ",Under11Girls!C39)-1)</f>
        <v>#VALUE!</v>
      </c>
      <c r="G447" s="21" t="e">
        <f>RIGHT(Under11Girls!C39,LEN(Under11Girls!C39)-FIND(" ",Under11Girls!C39))</f>
        <v>#VALUE!</v>
      </c>
      <c r="H447" s="21" t="e">
        <f>VLOOKUP(Under11Girls!D39,clubs!A:B,2,FALSE)</f>
        <v>#N/A</v>
      </c>
      <c r="I447" s="21" t="str">
        <f>B447&amp;A447</f>
        <v>U11W</v>
      </c>
      <c r="J447" s="117">
        <f>Under11Girls!E39</f>
        <v>0.0</v>
      </c>
      <c r="K447" s="127">
        <f>Under11Girls!X39</f>
        <v>0.0</v>
      </c>
    </row>
    <row r="448" spans="1:18">
      <c r="A448" s="21">
        <f>Under11Girls!T40</f>
        <v>0.0</v>
      </c>
      <c r="B448" s="21">
        <f>Under11Girls!U40</f>
        <v>0.0</v>
      </c>
      <c r="C448" s="21">
        <f>Under11Girls!V40</f>
        <v>0.0</v>
      </c>
      <c r="D448" s="21">
        <f>Under11Girls!W40</f>
        <v>0.0</v>
      </c>
      <c r="E448" s="98">
        <f>Under11Girls!B40</f>
        <v>0.0</v>
      </c>
      <c r="F448" s="21" t="str">
        <f>LEFT(Under11Girls!C40,FIND(" ",Under11Girls!C40)-1)</f>
        <v>U11</v>
      </c>
      <c r="G448" s="21" t="str">
        <f>RIGHT(Under11Girls!C40,LEN(Under11Girls!C40)-FIND(" ",Under11Girls!C40))</f>
        <v>Girl's B 800m</v>
      </c>
      <c r="H448" s="21" t="e">
        <f>VLOOKUP(Under11Girls!D40,clubs!A:B,2,FALSE)</f>
        <v>#N/A</v>
      </c>
      <c r="I448" s="21" t="str">
        <f>B448&amp;A448</f>
        <v>00</v>
      </c>
      <c r="J448" s="117" t="str">
        <f>Under11Girls!E40</f>
        <v>.</v>
      </c>
      <c r="K448" s="127">
        <f>Under11Girls!X40</f>
        <v>0.0</v>
      </c>
    </row>
    <row r="449" spans="1:18">
      <c r="A449" s="21" t="str">
        <f>Under11Girls!T41</f>
        <v>W</v>
      </c>
      <c r="B449" s="21" t="str">
        <f>Under11Girls!U41</f>
        <v>U11</v>
      </c>
      <c r="C449" s="21">
        <f>Under11Girls!V41</f>
        <v>800.0</v>
      </c>
      <c r="D449" s="21" t="str">
        <f>Under11Girls!W41</f>
        <v>B</v>
      </c>
      <c r="E449" s="98">
        <f>Under11Girls!B41</f>
        <v>1.0</v>
      </c>
      <c r="F449" s="21" t="str">
        <f>LEFT(Under11Girls!C41,FIND(" ",Under11Girls!C41)-1)</f>
        <v>Ashana</v>
      </c>
      <c r="G449" s="21" t="str">
        <f>RIGHT(Under11Girls!C41,LEN(Under11Girls!C41)-FIND(" ",Under11Girls!C41))</f>
        <v>McClunie</v>
      </c>
      <c r="H449" s="21" t="str">
        <f>VLOOKUP(Under11Girls!D41,clubs!A:B,2,FALSE)</f>
        <v>ESM</v>
      </c>
      <c r="I449" s="21" t="str">
        <f>B449&amp;A449</f>
        <v>U11W</v>
      </c>
      <c r="J449" s="117" t="str">
        <f>Under11Girls!E41</f>
        <v>3:12.75</v>
      </c>
      <c r="K449" s="127">
        <f>Under11Girls!X41</f>
        <v>0.0</v>
      </c>
    </row>
    <row r="450" spans="1:18">
      <c r="A450" s="21" t="str">
        <f>Under11Girls!T42</f>
        <v>W</v>
      </c>
      <c r="B450" s="21" t="str">
        <f>Under11Girls!U42</f>
        <v>U11</v>
      </c>
      <c r="C450" s="21">
        <f>Under11Girls!V42</f>
        <v>800.0</v>
      </c>
      <c r="D450" s="21" t="str">
        <f>Under11Girls!W42</f>
        <v>B</v>
      </c>
      <c r="E450" s="98">
        <f>Under11Girls!B42</f>
        <v>2.0</v>
      </c>
      <c r="F450" s="21" t="str">
        <f>LEFT(Under11Girls!C42,FIND(" ",Under11Girls!C42)-1)</f>
        <v>Eleanor</v>
      </c>
      <c r="G450" s="21" t="str">
        <f>RIGHT(Under11Girls!C42,LEN(Under11Girls!C42)-FIND(" ",Under11Girls!C42))</f>
        <v>Dagger</v>
      </c>
      <c r="H450" s="21" t="str">
        <f>VLOOKUP(Under11Girls!D42,clubs!A:B,2,FALSE)</f>
        <v>Trent P</v>
      </c>
      <c r="I450" s="21" t="str">
        <f>B450&amp;A450</f>
        <v>U11W</v>
      </c>
      <c r="J450" s="117" t="str">
        <f>Under11Girls!E42</f>
        <v>3:15.54</v>
      </c>
      <c r="K450" s="127">
        <f>Under11Girls!X42</f>
        <v>0.0</v>
      </c>
    </row>
    <row r="451" spans="1:18">
      <c r="A451" s="21" t="str">
        <f>Under11Girls!T43</f>
        <v>W</v>
      </c>
      <c r="B451" s="21" t="str">
        <f>Under11Girls!U43</f>
        <v>U11</v>
      </c>
      <c r="C451" s="21">
        <f>Under11Girls!V43</f>
        <v>800.0</v>
      </c>
      <c r="D451" s="21" t="str">
        <f>Under11Girls!W43</f>
        <v>B</v>
      </c>
      <c r="E451" s="98">
        <f>Under11Girls!B43</f>
        <v>3.0</v>
      </c>
      <c r="F451" s="21" t="str">
        <f>LEFT(Under11Girls!C43,FIND(" ",Under11Girls!C43)-1)</f>
        <v>Alethea</v>
      </c>
      <c r="G451" s="21" t="str">
        <f>RIGHT(Under11Girls!C43,LEN(Under11Girls!C43)-FIND(" ",Under11Girls!C43))</f>
        <v>Dikeocha</v>
      </c>
      <c r="H451" s="21" t="str">
        <f>VLOOKUP(Under11Girls!D43,clubs!A:B,2,FALSE)</f>
        <v>SBH</v>
      </c>
      <c r="I451" s="21" t="str">
        <f>B451&amp;A451</f>
        <v>U11W</v>
      </c>
      <c r="J451" s="117" t="str">
        <f>Under11Girls!E43</f>
        <v>3:22.43</v>
      </c>
      <c r="K451" s="127">
        <f>Under11Girls!X43</f>
        <v>0.0</v>
      </c>
    </row>
    <row r="452" spans="1:18">
      <c r="A452" s="21" t="str">
        <f>Under11Girls!T44</f>
        <v>W</v>
      </c>
      <c r="B452" s="21" t="str">
        <f>Under11Girls!U44</f>
        <v>U11</v>
      </c>
      <c r="C452" s="21">
        <f>Under11Girls!V44</f>
        <v>800.0</v>
      </c>
      <c r="D452" s="21" t="str">
        <f>Under11Girls!W44</f>
        <v>B</v>
      </c>
      <c r="E452" s="98" t="str">
        <f>Under11Girls!B44</f>
        <v>4</v>
      </c>
      <c r="F452" s="21" t="str">
        <f>LEFT(Under11Girls!C44,FIND(" ",Under11Girls!C44)-1)</f>
        <v>Tamsin</v>
      </c>
      <c r="G452" s="21" t="str">
        <f>RIGHT(Under11Girls!C44,LEN(Under11Girls!C44)-FIND(" ",Under11Girls!C44))</f>
        <v>Pietrerse</v>
      </c>
      <c r="H452" s="21" t="str">
        <f>VLOOKUP(Under11Girls!D44,clubs!A:B,2,FALSE)</f>
        <v>Barn</v>
      </c>
      <c r="I452" s="21" t="str">
        <f>B452&amp;A452</f>
        <v>U11W</v>
      </c>
      <c r="J452" s="117" t="str">
        <f>Under11Girls!E44</f>
        <v>3:34.76</v>
      </c>
      <c r="K452" s="127">
        <f>Under11Girls!X44</f>
        <v>0.0</v>
      </c>
    </row>
    <row r="453" spans="1:18">
      <c r="A453" s="21" t="str">
        <f>Under11Girls!T45</f>
        <v>W</v>
      </c>
      <c r="B453" s="21" t="str">
        <f>Under11Girls!U45</f>
        <v>U11</v>
      </c>
      <c r="C453" s="21">
        <f>Under11Girls!V45</f>
        <v>800.0</v>
      </c>
      <c r="D453" s="21" t="str">
        <f>Under11Girls!W45</f>
        <v>B</v>
      </c>
      <c r="E453" s="98" t="str">
        <f>Under11Girls!B45</f>
        <v>5</v>
      </c>
      <c r="F453" s="21" t="e">
        <f>LEFT(Under11Girls!C45,FIND(" ",Under11Girls!C45)-1)</f>
        <v>#VALUE!</v>
      </c>
      <c r="G453" s="21" t="e">
        <f>RIGHT(Under11Girls!C45,LEN(Under11Girls!C45)-FIND(" ",Under11Girls!C45))</f>
        <v>#VALUE!</v>
      </c>
      <c r="H453" s="21" t="e">
        <f>VLOOKUP(Under11Girls!D45,clubs!A:B,2,FALSE)</f>
        <v>#N/A</v>
      </c>
      <c r="I453" s="21" t="str">
        <f>B453&amp;A453</f>
        <v>U11W</v>
      </c>
      <c r="J453" s="117">
        <f>Under11Girls!E45</f>
        <v>0.0</v>
      </c>
      <c r="K453" s="127">
        <f>Under11Girls!X45</f>
        <v>0.0</v>
      </c>
    </row>
    <row r="454" spans="1:18">
      <c r="A454" s="21" t="str">
        <f>Under11Girls!T46</f>
        <v>W</v>
      </c>
      <c r="B454" s="21" t="str">
        <f>Under11Girls!U46</f>
        <v>U11</v>
      </c>
      <c r="C454" s="21">
        <f>Under11Girls!V46</f>
        <v>800.0</v>
      </c>
      <c r="D454" s="21" t="str">
        <f>Under11Girls!W46</f>
        <v>B</v>
      </c>
      <c r="E454" s="98" t="str">
        <f>Under11Girls!B46</f>
        <v>6</v>
      </c>
      <c r="F454" s="21" t="e">
        <f>LEFT(Under11Girls!C46,FIND(" ",Under11Girls!C46)-1)</f>
        <v>#VALUE!</v>
      </c>
      <c r="G454" s="21" t="e">
        <f>RIGHT(Under11Girls!C46,LEN(Under11Girls!C46)-FIND(" ",Under11Girls!C46))</f>
        <v>#VALUE!</v>
      </c>
      <c r="H454" s="21" t="e">
        <f>VLOOKUP(Under11Girls!D46,clubs!A:B,2,FALSE)</f>
        <v>#N/A</v>
      </c>
      <c r="I454" s="21" t="str">
        <f>B454&amp;A454</f>
        <v>U11W</v>
      </c>
      <c r="J454" s="117">
        <f>Under11Girls!E46</f>
        <v>0.0</v>
      </c>
      <c r="K454" s="127">
        <f>Under11Girls!X46</f>
        <v>0.0</v>
      </c>
    </row>
    <row r="455" spans="1:18">
      <c r="A455" s="21" t="str">
        <f>Under11Girls!T47</f>
        <v>W</v>
      </c>
      <c r="B455" s="21" t="str">
        <f>Under11Girls!U47</f>
        <v>U11</v>
      </c>
      <c r="C455" s="21">
        <f>Under11Girls!V47</f>
        <v>800.0</v>
      </c>
      <c r="D455" s="21" t="str">
        <f>Under11Girls!W47</f>
        <v>B</v>
      </c>
      <c r="E455" s="98" t="str">
        <f>Under11Girls!B47</f>
        <v>7</v>
      </c>
      <c r="F455" s="21" t="e">
        <f>LEFT(Under11Girls!C47,FIND(" ",Under11Girls!C47)-1)</f>
        <v>#VALUE!</v>
      </c>
      <c r="G455" s="21" t="e">
        <f>RIGHT(Under11Girls!C47,LEN(Under11Girls!C47)-FIND(" ",Under11Girls!C47))</f>
        <v>#VALUE!</v>
      </c>
      <c r="H455" s="21" t="e">
        <f>VLOOKUP(Under11Girls!D47,clubs!A:B,2,FALSE)</f>
        <v>#N/A</v>
      </c>
      <c r="I455" s="21" t="str">
        <f>B455&amp;A455</f>
        <v>U11W</v>
      </c>
      <c r="J455" s="117">
        <f>Under11Girls!E47</f>
        <v>0.0</v>
      </c>
      <c r="K455" s="127">
        <f>Under11Girls!X47</f>
        <v>0.0</v>
      </c>
    </row>
    <row r="456" spans="1:18">
      <c r="A456" s="21" t="str">
        <f>Under11Girls!T48</f>
        <v>W</v>
      </c>
      <c r="B456" s="21" t="str">
        <f>Under11Girls!U48</f>
        <v>U11</v>
      </c>
      <c r="C456" s="21">
        <f>Under11Girls!V48</f>
        <v>800.0</v>
      </c>
      <c r="D456" s="21" t="str">
        <f>Under11Girls!W48</f>
        <v>B</v>
      </c>
      <c r="E456" s="98" t="str">
        <f>Under11Girls!B48</f>
        <v>8</v>
      </c>
      <c r="F456" s="21" t="e">
        <f>LEFT(Under11Girls!C48,FIND(" ",Under11Girls!C48)-1)</f>
        <v>#VALUE!</v>
      </c>
      <c r="G456" s="21" t="e">
        <f>RIGHT(Under11Girls!C48,LEN(Under11Girls!C48)-FIND(" ",Under11Girls!C48))</f>
        <v>#VALUE!</v>
      </c>
      <c r="H456" s="21" t="e">
        <f>VLOOKUP(Under11Girls!D48,clubs!A:B,2,FALSE)</f>
        <v>#N/A</v>
      </c>
      <c r="I456" s="21" t="str">
        <f>B456&amp;A456</f>
        <v>U11W</v>
      </c>
      <c r="J456" s="117">
        <f>Under11Girls!E48</f>
        <v>0.0</v>
      </c>
      <c r="K456" s="127">
        <f>Under11Girls!X48</f>
        <v>0.0</v>
      </c>
    </row>
    <row r="457" spans="1:18">
      <c r="A457" s="21">
        <f>Under11Girls!T49</f>
        <v>0.0</v>
      </c>
      <c r="B457" s="21">
        <f>Under11Girls!U49</f>
        <v>0.0</v>
      </c>
      <c r="C457" s="21">
        <f>Under11Girls!V49</f>
        <v>0.0</v>
      </c>
      <c r="D457" s="21">
        <f>Under11Girls!W49</f>
        <v>0.0</v>
      </c>
      <c r="E457" s="98">
        <f>Under11Girls!B49</f>
        <v>0.0</v>
      </c>
      <c r="F457" s="21" t="str">
        <f>LEFT(Under11Girls!C49,FIND(" ",Under11Girls!C49)-1)</f>
        <v>U11</v>
      </c>
      <c r="G457" s="21" t="str">
        <f>RIGHT(Under11Girls!C49,LEN(Under11Girls!C49)-FIND(" ",Under11Girls!C49))</f>
        <v>Girl's A Long Jump</v>
      </c>
      <c r="H457" s="21" t="e">
        <f>VLOOKUP(Under11Girls!D49,clubs!A:B,2,FALSE)</f>
        <v>#N/A</v>
      </c>
      <c r="I457" s="21" t="str">
        <f>B457&amp;A457</f>
        <v>00</v>
      </c>
      <c r="J457" s="117" t="str">
        <f>Under11Girls!E49</f>
        <v>.</v>
      </c>
      <c r="K457" s="127">
        <f>Under11Girls!X49</f>
        <v>0.0</v>
      </c>
    </row>
    <row r="458" spans="1:18">
      <c r="A458" s="21" t="str">
        <f>Under11Girls!T50</f>
        <v>W</v>
      </c>
      <c r="B458" s="21" t="str">
        <f>Under11Girls!U50</f>
        <v>U11</v>
      </c>
      <c r="C458" s="21" t="str">
        <f>Under11Girls!V50</f>
        <v>LJ</v>
      </c>
      <c r="D458" s="21" t="str">
        <f>Under11Girls!W50</f>
        <v>A</v>
      </c>
      <c r="E458" s="98">
        <f>Under11Girls!B50</f>
        <v>1.0</v>
      </c>
      <c r="F458" s="21" t="str">
        <f>LEFT(Under11Girls!C50,FIND(" ",Under11Girls!C50)-1)</f>
        <v>Azaria</v>
      </c>
      <c r="G458" s="21" t="str">
        <f>RIGHT(Under11Girls!C50,LEN(Under11Girls!C50)-FIND(" ",Under11Girls!C50))</f>
        <v>Nwankwo</v>
      </c>
      <c r="H458" s="21" t="str">
        <f>VLOOKUP(Under11Girls!D50,clubs!A:B,2,FALSE)</f>
        <v>SBH</v>
      </c>
      <c r="I458" s="21" t="str">
        <f>B458&amp;A458</f>
        <v>U11W</v>
      </c>
      <c r="J458" s="117">
        <f>Under11Girls!E50</f>
        <v>3.56</v>
      </c>
      <c r="K458" s="127" t="str">
        <f>Under11Girls!X50</f>
        <v/>
      </c>
    </row>
    <row r="459" spans="1:18">
      <c r="A459" s="21" t="str">
        <f>Under11Girls!T51</f>
        <v>W</v>
      </c>
      <c r="B459" s="21" t="str">
        <f>Under11Girls!U51</f>
        <v>U11</v>
      </c>
      <c r="C459" s="21" t="str">
        <f>Under11Girls!V51</f>
        <v>LJ</v>
      </c>
      <c r="D459" s="21" t="str">
        <f>Under11Girls!W51</f>
        <v>A</v>
      </c>
      <c r="E459" s="98">
        <f>Under11Girls!B51</f>
        <v>2.0</v>
      </c>
      <c r="F459" s="21" t="str">
        <f>LEFT(Under11Girls!C51,FIND(" ",Under11Girls!C51)-1)</f>
        <v>Ashana</v>
      </c>
      <c r="G459" s="21" t="str">
        <f>RIGHT(Under11Girls!C51,LEN(Under11Girls!C51)-FIND(" ",Under11Girls!C51))</f>
        <v>McClunie</v>
      </c>
      <c r="H459" s="21" t="str">
        <f>VLOOKUP(Under11Girls!D51,clubs!A:B,2,FALSE)</f>
        <v>ESM</v>
      </c>
      <c r="I459" s="21" t="str">
        <f>B459&amp;A459</f>
        <v>U11W</v>
      </c>
      <c r="J459" s="117">
        <f>Under11Girls!E51</f>
        <v>3.45</v>
      </c>
      <c r="K459" s="127" t="str">
        <f>Under11Girls!X51</f>
        <v/>
      </c>
    </row>
    <row r="460" spans="1:18">
      <c r="A460" s="21" t="str">
        <f>Under11Girls!T52</f>
        <v>W</v>
      </c>
      <c r="B460" s="21" t="str">
        <f>Under11Girls!U52</f>
        <v>U11</v>
      </c>
      <c r="C460" s="21" t="str">
        <f>Under11Girls!V52</f>
        <v>LJ</v>
      </c>
      <c r="D460" s="21" t="str">
        <f>Under11Girls!W52</f>
        <v>A</v>
      </c>
      <c r="E460" s="98">
        <f>Under11Girls!B52</f>
        <v>3.0</v>
      </c>
      <c r="F460" s="21" t="str">
        <f>LEFT(Under11Girls!C52,FIND(" ",Under11Girls!C52)-1)</f>
        <v>Thea</v>
      </c>
      <c r="G460" s="21" t="str">
        <f>RIGHT(Under11Girls!C52,LEN(Under11Girls!C52)-FIND(" ",Under11Girls!C52))</f>
        <v>Reinhardt</v>
      </c>
      <c r="H460" s="21" t="str">
        <f>VLOOKUP(Under11Girls!D52,clubs!A:B,2,FALSE)</f>
        <v>High</v>
      </c>
      <c r="I460" s="21" t="str">
        <f>B460&amp;A460</f>
        <v>U11W</v>
      </c>
      <c r="J460" s="117">
        <f>Under11Girls!E52</f>
        <v>3.17</v>
      </c>
      <c r="K460" s="127" t="str">
        <f>Under11Girls!X52</f>
        <v/>
      </c>
    </row>
    <row r="461" spans="1:18">
      <c r="A461" s="21" t="str">
        <f>Under11Girls!T53</f>
        <v>W</v>
      </c>
      <c r="B461" s="21" t="str">
        <f>Under11Girls!U53</f>
        <v>U11</v>
      </c>
      <c r="C461" s="21" t="str">
        <f>Under11Girls!V53</f>
        <v>LJ</v>
      </c>
      <c r="D461" s="21" t="str">
        <f>Under11Girls!W53</f>
        <v>A</v>
      </c>
      <c r="E461" s="98" t="str">
        <f>Under11Girls!B53</f>
        <v>4</v>
      </c>
      <c r="F461" s="21" t="str">
        <f>LEFT(Under11Girls!C53,FIND(" ",Under11Girls!C53)-1)</f>
        <v>Eleanor</v>
      </c>
      <c r="G461" s="21" t="str">
        <f>RIGHT(Under11Girls!C53,LEN(Under11Girls!C53)-FIND(" ",Under11Girls!C53))</f>
        <v>Dagger</v>
      </c>
      <c r="H461" s="21" t="str">
        <f>VLOOKUP(Under11Girls!D53,clubs!A:B,2,FALSE)</f>
        <v>Trent P</v>
      </c>
      <c r="I461" s="21" t="str">
        <f>B461&amp;A461</f>
        <v>U11W</v>
      </c>
      <c r="J461" s="117">
        <f>Under11Girls!E53</f>
        <v>3.06</v>
      </c>
      <c r="K461" s="127" t="str">
        <f>Under11Girls!X53</f>
        <v/>
      </c>
    </row>
    <row r="462" spans="1:18">
      <c r="A462" s="21" t="str">
        <f>Under11Girls!T54</f>
        <v>W</v>
      </c>
      <c r="B462" s="21" t="str">
        <f>Under11Girls!U54</f>
        <v>U11</v>
      </c>
      <c r="C462" s="21" t="str">
        <f>Under11Girls!V54</f>
        <v>LJ</v>
      </c>
      <c r="D462" s="21" t="str">
        <f>Under11Girls!W54</f>
        <v>A</v>
      </c>
      <c r="E462" s="98" t="str">
        <f>Under11Girls!B54</f>
        <v>5</v>
      </c>
      <c r="F462" s="21" t="str">
        <f>LEFT(Under11Girls!C54,FIND(" ",Under11Girls!C54)-1)</f>
        <v>Emma</v>
      </c>
      <c r="G462" s="21" t="str">
        <f>RIGHT(Under11Girls!C54,LEN(Under11Girls!C54)-FIND(" ",Under11Girls!C54))</f>
        <v>McCluskey</v>
      </c>
      <c r="H462" s="21" t="str">
        <f>VLOOKUP(Under11Girls!D54,clubs!A:B,2,FALSE)</f>
        <v>Barn</v>
      </c>
      <c r="I462" s="21" t="str">
        <f>B462&amp;A462</f>
        <v>U11W</v>
      </c>
      <c r="J462" s="117">
        <f>Under11Girls!E54</f>
        <v>2.95</v>
      </c>
      <c r="K462" s="127" t="str">
        <f>Under11Girls!X54</f>
        <v/>
      </c>
    </row>
    <row r="463" spans="1:18">
      <c r="A463" s="21" t="str">
        <f>Under11Girls!T55</f>
        <v>W</v>
      </c>
      <c r="B463" s="21" t="str">
        <f>Under11Girls!U55</f>
        <v>U11</v>
      </c>
      <c r="C463" s="21" t="str">
        <f>Under11Girls!V55</f>
        <v>LJ</v>
      </c>
      <c r="D463" s="21" t="str">
        <f>Under11Girls!W55</f>
        <v>A</v>
      </c>
      <c r="E463" s="98" t="str">
        <f>Under11Girls!B55</f>
        <v>6</v>
      </c>
      <c r="F463" s="21" t="str">
        <f>LEFT(Under11Girls!C55,FIND(" ",Under11Girls!C55)-1)</f>
        <v>Skye</v>
      </c>
      <c r="G463" s="21" t="str">
        <f>RIGHT(Under11Girls!C55,LEN(Under11Girls!C55)-FIND(" ",Under11Girls!C55))</f>
        <v>Kelly</v>
      </c>
      <c r="H463" s="21" t="str">
        <f>VLOOKUP(Under11Girls!D55,clubs!A:B,2,FALSE)</f>
        <v>Lon Hth</v>
      </c>
      <c r="I463" s="21" t="str">
        <f>B463&amp;A463</f>
        <v>U11W</v>
      </c>
      <c r="J463" s="117">
        <f>Under11Girls!E55</f>
        <v>2.49</v>
      </c>
      <c r="K463" s="127" t="str">
        <f>Under11Girls!X55</f>
        <v/>
      </c>
    </row>
    <row r="464" spans="1:18">
      <c r="A464" s="21" t="str">
        <f>Under11Girls!T56</f>
        <v>W</v>
      </c>
      <c r="B464" s="21" t="str">
        <f>Under11Girls!U56</f>
        <v>U11</v>
      </c>
      <c r="C464" s="21" t="str">
        <f>Under11Girls!V56</f>
        <v>LJ</v>
      </c>
      <c r="D464" s="21" t="str">
        <f>Under11Girls!W56</f>
        <v>A</v>
      </c>
      <c r="E464" s="98" t="str">
        <f>Under11Girls!B56</f>
        <v>7</v>
      </c>
      <c r="F464" s="21" t="e">
        <f>LEFT(Under11Girls!C56,FIND(" ",Under11Girls!C56)-1)</f>
        <v>#VALUE!</v>
      </c>
      <c r="G464" s="21" t="e">
        <f>RIGHT(Under11Girls!C56,LEN(Under11Girls!C56)-FIND(" ",Under11Girls!C56))</f>
        <v>#VALUE!</v>
      </c>
      <c r="H464" s="21" t="e">
        <f>VLOOKUP(Under11Girls!D56,clubs!A:B,2,FALSE)</f>
        <v>#N/A</v>
      </c>
      <c r="I464" s="21" t="str">
        <f>B464&amp;A464</f>
        <v>U11W</v>
      </c>
      <c r="J464" s="117">
        <f>Under11Girls!E56</f>
        <v>0.0</v>
      </c>
      <c r="K464" s="127" t="str">
        <f>Under11Girls!X56</f>
        <v/>
      </c>
    </row>
    <row r="465" spans="1:18">
      <c r="A465" s="21" t="str">
        <f>Under11Girls!T57</f>
        <v>W</v>
      </c>
      <c r="B465" s="21" t="str">
        <f>Under11Girls!U57</f>
        <v>U11</v>
      </c>
      <c r="C465" s="21" t="str">
        <f>Under11Girls!V57</f>
        <v>LJ</v>
      </c>
      <c r="D465" s="21" t="str">
        <f>Under11Girls!W57</f>
        <v>A</v>
      </c>
      <c r="E465" s="98" t="str">
        <f>Under11Girls!B57</f>
        <v>8</v>
      </c>
      <c r="F465" s="21" t="e">
        <f>LEFT(Under11Girls!C57,FIND(" ",Under11Girls!C57)-1)</f>
        <v>#VALUE!</v>
      </c>
      <c r="G465" s="21" t="e">
        <f>RIGHT(Under11Girls!C57,LEN(Under11Girls!C57)-FIND(" ",Under11Girls!C57))</f>
        <v>#VALUE!</v>
      </c>
      <c r="H465" s="21" t="e">
        <f>VLOOKUP(Under11Girls!D57,clubs!A:B,2,FALSE)</f>
        <v>#N/A</v>
      </c>
      <c r="I465" s="21" t="str">
        <f>B465&amp;A465</f>
        <v>U11W</v>
      </c>
      <c r="J465" s="117">
        <f>Under11Girls!E57</f>
        <v>0.0</v>
      </c>
      <c r="K465" s="127" t="str">
        <f>Under11Girls!X57</f>
        <v/>
      </c>
    </row>
    <row r="466" spans="1:18">
      <c r="A466" s="21">
        <f>Under11Girls!T58</f>
        <v>0.0</v>
      </c>
      <c r="B466" s="21">
        <f>Under11Girls!U58</f>
        <v>0.0</v>
      </c>
      <c r="C466" s="21">
        <f>Under11Girls!V58</f>
        <v>0.0</v>
      </c>
      <c r="D466" s="21">
        <f>Under11Girls!W58</f>
        <v>0.0</v>
      </c>
      <c r="E466" s="98">
        <f>Under11Girls!B58</f>
        <v>0.0</v>
      </c>
      <c r="F466" s="21" t="str">
        <f>LEFT(Under11Girls!C58,FIND(" ",Under11Girls!C58)-1)</f>
        <v>U11</v>
      </c>
      <c r="G466" s="21" t="str">
        <f>RIGHT(Under11Girls!C58,LEN(Under11Girls!C58)-FIND(" ",Under11Girls!C58))</f>
        <v>Girl's B Long Jump</v>
      </c>
      <c r="H466" s="21" t="e">
        <f>VLOOKUP(Under11Girls!D58,clubs!A:B,2,FALSE)</f>
        <v>#N/A</v>
      </c>
      <c r="I466" s="21" t="str">
        <f>B466&amp;A466</f>
        <v>00</v>
      </c>
      <c r="J466" s="117" t="str">
        <f>Under11Girls!E58</f>
        <v>.</v>
      </c>
      <c r="K466" s="127">
        <f>Under11Girls!X58</f>
        <v>0.0</v>
      </c>
    </row>
    <row r="467" spans="1:18">
      <c r="A467" s="21" t="str">
        <f>Under11Girls!T59</f>
        <v>W</v>
      </c>
      <c r="B467" s="21" t="str">
        <f>Under11Girls!U59</f>
        <v>U11</v>
      </c>
      <c r="C467" s="21" t="str">
        <f>Under11Girls!V59</f>
        <v>LJ</v>
      </c>
      <c r="D467" s="21" t="str">
        <f>Under11Girls!W59</f>
        <v>B</v>
      </c>
      <c r="E467" s="98">
        <f>Under11Girls!B59</f>
        <v>1.0</v>
      </c>
      <c r="F467" s="21" t="str">
        <f>LEFT(Under11Girls!C59,FIND(" ",Under11Girls!C59)-1)</f>
        <v>Nicole</v>
      </c>
      <c r="G467" s="21" t="str">
        <f>RIGHT(Under11Girls!C59,LEN(Under11Girls!C59)-FIND(" ",Under11Girls!C59))</f>
        <v>Smith</v>
      </c>
      <c r="H467" s="21" t="str">
        <f>VLOOKUP(Under11Girls!D59,clubs!A:B,2,FALSE)</f>
        <v>ESM</v>
      </c>
      <c r="I467" s="21" t="str">
        <f>B467&amp;A467</f>
        <v>U11W</v>
      </c>
      <c r="J467" s="117">
        <f>Under11Girls!E59</f>
        <v>2.87</v>
      </c>
      <c r="K467" s="127" t="str">
        <f>Under11Girls!X59</f>
        <v/>
      </c>
    </row>
    <row r="468" spans="1:18">
      <c r="A468" s="21" t="str">
        <f>Under11Girls!T60</f>
        <v>W</v>
      </c>
      <c r="B468" s="21" t="str">
        <f>Under11Girls!U60</f>
        <v>U11</v>
      </c>
      <c r="C468" s="21" t="str">
        <f>Under11Girls!V60</f>
        <v>LJ</v>
      </c>
      <c r="D468" s="21" t="str">
        <f>Under11Girls!W60</f>
        <v>B</v>
      </c>
      <c r="E468" s="98">
        <f>Under11Girls!B60</f>
        <v>2.0</v>
      </c>
      <c r="F468" s="21" t="str">
        <f>LEFT(Under11Girls!C60,FIND(" ",Under11Girls!C60)-1)</f>
        <v>Tiffany</v>
      </c>
      <c r="G468" s="21" t="str">
        <f>RIGHT(Under11Girls!C60,LEN(Under11Girls!C60)-FIND(" ",Under11Girls!C60))</f>
        <v>Pieterse</v>
      </c>
      <c r="H468" s="21" t="str">
        <f>VLOOKUP(Under11Girls!D60,clubs!A:B,2,FALSE)</f>
        <v>Barn</v>
      </c>
      <c r="I468" s="21" t="str">
        <f>B468&amp;A468</f>
        <v>U11W</v>
      </c>
      <c r="J468" s="117">
        <f>Under11Girls!E60</f>
        <v>2.71</v>
      </c>
      <c r="K468" s="127" t="str">
        <f>Under11Girls!X60</f>
        <v/>
      </c>
    </row>
    <row r="469" spans="1:18">
      <c r="A469" s="21" t="str">
        <f>Under11Girls!T61</f>
        <v>W</v>
      </c>
      <c r="B469" s="21" t="str">
        <f>Under11Girls!U61</f>
        <v>U11</v>
      </c>
      <c r="C469" s="21" t="str">
        <f>Under11Girls!V61</f>
        <v>LJ</v>
      </c>
      <c r="D469" s="21" t="str">
        <f>Under11Girls!W61</f>
        <v>B</v>
      </c>
      <c r="E469" s="98">
        <f>Under11Girls!B61</f>
        <v>3.0</v>
      </c>
      <c r="F469" s="21" t="str">
        <f>LEFT(Under11Girls!C61,FIND(" ",Under11Girls!C61)-1)</f>
        <v>Grace</v>
      </c>
      <c r="G469" s="21" t="str">
        <f>RIGHT(Under11Girls!C61,LEN(Under11Girls!C61)-FIND(" ",Under11Girls!C61))</f>
        <v>Dench</v>
      </c>
      <c r="H469" s="21" t="str">
        <f>VLOOKUP(Under11Girls!D61,clubs!A:B,2,FALSE)</f>
        <v>Trent P</v>
      </c>
      <c r="I469" s="21" t="str">
        <f>B469&amp;A469</f>
        <v>U11W</v>
      </c>
      <c r="J469" s="117">
        <f>Under11Girls!E61</f>
        <v>2.7</v>
      </c>
      <c r="K469" s="127" t="str">
        <f>Under11Girls!X61</f>
        <v/>
      </c>
    </row>
    <row r="470" spans="1:18">
      <c r="A470" s="21" t="str">
        <f>Under11Girls!T62</f>
        <v>W</v>
      </c>
      <c r="B470" s="21" t="str">
        <f>Under11Girls!U62</f>
        <v>U11</v>
      </c>
      <c r="C470" s="21" t="str">
        <f>Under11Girls!V62</f>
        <v>LJ</v>
      </c>
      <c r="D470" s="21" t="str">
        <f>Under11Girls!W62</f>
        <v>B</v>
      </c>
      <c r="E470" s="98" t="str">
        <f>Under11Girls!B62</f>
        <v>4</v>
      </c>
      <c r="F470" s="21" t="str">
        <f>LEFT(Under11Girls!C62,FIND(" ",Under11Girls!C62)-1)</f>
        <v>Rachel</v>
      </c>
      <c r="G470" s="21" t="str">
        <f>RIGHT(Under11Girls!C62,LEN(Under11Girls!C62)-FIND(" ",Under11Girls!C62))</f>
        <v>Odujebe</v>
      </c>
      <c r="H470" s="21" t="str">
        <f>VLOOKUP(Under11Girls!D62,clubs!A:B,2,FALSE)</f>
        <v>High</v>
      </c>
      <c r="I470" s="21" t="str">
        <f>B470&amp;A470</f>
        <v>U11W</v>
      </c>
      <c r="J470" s="117">
        <f>Under11Girls!E62</f>
        <v>2.59</v>
      </c>
      <c r="K470" s="127" t="str">
        <f>Under11Girls!X62</f>
        <v/>
      </c>
    </row>
    <row r="471" spans="1:18">
      <c r="A471" s="21" t="str">
        <f>Under11Girls!T63</f>
        <v>W</v>
      </c>
      <c r="B471" s="21" t="str">
        <f>Under11Girls!U63</f>
        <v>U11</v>
      </c>
      <c r="C471" s="21" t="str">
        <f>Under11Girls!V63</f>
        <v>LJ</v>
      </c>
      <c r="D471" s="21" t="str">
        <f>Under11Girls!W63</f>
        <v>B</v>
      </c>
      <c r="E471" s="98" t="str">
        <f>Under11Girls!B63</f>
        <v>5</v>
      </c>
      <c r="F471" s="21" t="e">
        <f>LEFT(Under11Girls!C63,FIND(" ",Under11Girls!C63)-1)</f>
        <v>#VALUE!</v>
      </c>
      <c r="G471" s="21" t="e">
        <f>RIGHT(Under11Girls!C63,LEN(Under11Girls!C63)-FIND(" ",Under11Girls!C63))</f>
        <v>#VALUE!</v>
      </c>
      <c r="H471" s="21" t="e">
        <f>VLOOKUP(Under11Girls!D63,clubs!A:B,2,FALSE)</f>
        <v>#N/A</v>
      </c>
      <c r="I471" s="21" t="str">
        <f>B471&amp;A471</f>
        <v>U11W</v>
      </c>
      <c r="J471" s="117">
        <f>Under11Girls!E63</f>
        <v>0.0</v>
      </c>
      <c r="K471" s="127" t="str">
        <f>Under11Girls!X63</f>
        <v/>
      </c>
    </row>
    <row r="472" spans="1:18">
      <c r="A472" s="21" t="str">
        <f>Under11Girls!T64</f>
        <v>W</v>
      </c>
      <c r="B472" s="21" t="str">
        <f>Under11Girls!U64</f>
        <v>U11</v>
      </c>
      <c r="C472" s="21" t="str">
        <f>Under11Girls!V64</f>
        <v>LJ</v>
      </c>
      <c r="D472" s="21" t="str">
        <f>Under11Girls!W64</f>
        <v>B</v>
      </c>
      <c r="E472" s="98" t="str">
        <f>Under11Girls!B64</f>
        <v>6</v>
      </c>
      <c r="F472" s="21" t="e">
        <f>LEFT(Under11Girls!C64,FIND(" ",Under11Girls!C64)-1)</f>
        <v>#VALUE!</v>
      </c>
      <c r="G472" s="21" t="e">
        <f>RIGHT(Under11Girls!C64,LEN(Under11Girls!C64)-FIND(" ",Under11Girls!C64))</f>
        <v>#VALUE!</v>
      </c>
      <c r="H472" s="21" t="e">
        <f>VLOOKUP(Under11Girls!D64,clubs!A:B,2,FALSE)</f>
        <v>#N/A</v>
      </c>
      <c r="I472" s="21" t="str">
        <f>B472&amp;A472</f>
        <v>U11W</v>
      </c>
      <c r="J472" s="117">
        <f>Under11Girls!E64</f>
        <v>0.0</v>
      </c>
      <c r="K472" s="127" t="str">
        <f>Under11Girls!X64</f>
        <v/>
      </c>
    </row>
    <row r="473" spans="1:18">
      <c r="A473" s="21" t="str">
        <f>Under11Girls!T65</f>
        <v>W</v>
      </c>
      <c r="B473" s="21" t="str">
        <f>Under11Girls!U65</f>
        <v>U11</v>
      </c>
      <c r="C473" s="21" t="str">
        <f>Under11Girls!V65</f>
        <v>LJ</v>
      </c>
      <c r="D473" s="21" t="str">
        <f>Under11Girls!W65</f>
        <v>B</v>
      </c>
      <c r="E473" s="98" t="str">
        <f>Under11Girls!B65</f>
        <v>7</v>
      </c>
      <c r="F473" s="21" t="e">
        <f>LEFT(Under11Girls!C65,FIND(" ",Under11Girls!C65)-1)</f>
        <v>#VALUE!</v>
      </c>
      <c r="G473" s="21" t="e">
        <f>RIGHT(Under11Girls!C65,LEN(Under11Girls!C65)-FIND(" ",Under11Girls!C65))</f>
        <v>#VALUE!</v>
      </c>
      <c r="H473" s="21" t="e">
        <f>VLOOKUP(Under11Girls!D65,clubs!A:B,2,FALSE)</f>
        <v>#N/A</v>
      </c>
      <c r="I473" s="21" t="str">
        <f>B473&amp;A473</f>
        <v>U11W</v>
      </c>
      <c r="J473" s="117">
        <f>Under11Girls!E65</f>
        <v>0.0</v>
      </c>
      <c r="K473" s="127" t="str">
        <f>Under11Girls!X65</f>
        <v/>
      </c>
    </row>
    <row r="474" spans="1:18">
      <c r="A474" s="21" t="str">
        <f>Under11Girls!T66</f>
        <v>W</v>
      </c>
      <c r="B474" s="21" t="str">
        <f>Under11Girls!U66</f>
        <v>U11</v>
      </c>
      <c r="C474" s="21" t="str">
        <f>Under11Girls!V66</f>
        <v>LJ</v>
      </c>
      <c r="D474" s="21" t="str">
        <f>Under11Girls!W66</f>
        <v>B</v>
      </c>
      <c r="E474" s="98" t="str">
        <f>Under11Girls!B66</f>
        <v>8</v>
      </c>
      <c r="F474" s="21" t="e">
        <f>LEFT(Under11Girls!C66,FIND(" ",Under11Girls!C66)-1)</f>
        <v>#VALUE!</v>
      </c>
      <c r="G474" s="21" t="e">
        <f>RIGHT(Under11Girls!C66,LEN(Under11Girls!C66)-FIND(" ",Under11Girls!C66))</f>
        <v>#VALUE!</v>
      </c>
      <c r="H474" s="21" t="e">
        <f>VLOOKUP(Under11Girls!D66,clubs!A:B,2,FALSE)</f>
        <v>#N/A</v>
      </c>
      <c r="I474" s="21" t="str">
        <f>B474&amp;A474</f>
        <v>U11W</v>
      </c>
      <c r="J474" s="117">
        <f>Under11Girls!E66</f>
        <v>0.0</v>
      </c>
      <c r="K474" s="127" t="str">
        <f>Under11Girls!X66</f>
        <v/>
      </c>
    </row>
    <row r="475" spans="1:18">
      <c r="A475" s="21">
        <f>Under11Girls!T67</f>
        <v>0.0</v>
      </c>
      <c r="B475" s="21">
        <f>Under11Girls!U67</f>
        <v>0.0</v>
      </c>
      <c r="C475" s="21">
        <f>Under11Girls!V67</f>
        <v>0.0</v>
      </c>
      <c r="D475" s="21">
        <f>Under11Girls!W67</f>
        <v>0.0</v>
      </c>
      <c r="E475" s="98">
        <f>Under11Girls!B67</f>
        <v>0.0</v>
      </c>
      <c r="F475" s="21" t="str">
        <f>LEFT(Under11Girls!C67,FIND(" ",Under11Girls!C67)-1)</f>
        <v>U11</v>
      </c>
      <c r="G475" s="21" t="str">
        <f>RIGHT(Under11Girls!C67,LEN(Under11Girls!C67)-FIND(" ",Under11Girls!C67))</f>
        <v>Girl's A Vortex</v>
      </c>
      <c r="H475" s="21" t="e">
        <f>VLOOKUP(Under11Girls!D67,clubs!A:B,2,FALSE)</f>
        <v>#N/A</v>
      </c>
      <c r="I475" s="21" t="str">
        <f>B475&amp;A475</f>
        <v>00</v>
      </c>
      <c r="J475" s="117" t="str">
        <f>Under11Girls!E67</f>
        <v>.</v>
      </c>
      <c r="K475" s="127">
        <f>Under11Girls!X67</f>
        <v>0.0</v>
      </c>
    </row>
    <row r="476" spans="1:18">
      <c r="A476" s="21" t="str">
        <f>Under11Girls!T68</f>
        <v>W</v>
      </c>
      <c r="B476" s="21" t="str">
        <f>Under11Girls!U68</f>
        <v>U11</v>
      </c>
      <c r="C476" s="21" t="str">
        <f>Under11Girls!V68</f>
        <v>Vortex</v>
      </c>
      <c r="D476" s="21" t="str">
        <f>Under11Girls!W68</f>
        <v>A</v>
      </c>
      <c r="E476" s="98">
        <f>Under11Girls!B68</f>
        <v>1.0</v>
      </c>
      <c r="F476" s="21" t="str">
        <f>LEFT(Under11Girls!C68,FIND(" ",Under11Girls!C68)-1)</f>
        <v>Ella</v>
      </c>
      <c r="G476" s="21" t="str">
        <f>RIGHT(Under11Girls!C68,LEN(Under11Girls!C68)-FIND(" ",Under11Girls!C68))</f>
        <v>Goodall</v>
      </c>
      <c r="H476" s="21" t="str">
        <f>VLOOKUP(Under11Girls!D68,clubs!A:B,2,FALSE)</f>
        <v>TVH</v>
      </c>
      <c r="I476" s="21" t="str">
        <f>B476&amp;A476</f>
        <v>U11W</v>
      </c>
      <c r="J476" s="117">
        <f>Under11Girls!E68</f>
        <v>24.74</v>
      </c>
      <c r="K476" s="127">
        <f>Under11Girls!X68</f>
        <v>0.0</v>
      </c>
    </row>
    <row r="477" spans="1:18">
      <c r="A477" s="21" t="str">
        <f>Under11Girls!T69</f>
        <v>W</v>
      </c>
      <c r="B477" s="21" t="str">
        <f>Under11Girls!U69</f>
        <v>U11</v>
      </c>
      <c r="C477" s="21" t="str">
        <f>Under11Girls!V69</f>
        <v>Vortex</v>
      </c>
      <c r="D477" s="21" t="str">
        <f>Under11Girls!W69</f>
        <v>A</v>
      </c>
      <c r="E477" s="98">
        <f>Under11Girls!B69</f>
        <v>2.0</v>
      </c>
      <c r="F477" s="21" t="str">
        <f>LEFT(Under11Girls!C69,FIND(" ",Under11Girls!C69)-1)</f>
        <v>Skye</v>
      </c>
      <c r="G477" s="21" t="str">
        <f>RIGHT(Under11Girls!C69,LEN(Under11Girls!C69)-FIND(" ",Under11Girls!C69))</f>
        <v>Kelly</v>
      </c>
      <c r="H477" s="21" t="str">
        <f>VLOOKUP(Under11Girls!D69,clubs!A:B,2,FALSE)</f>
        <v>Lon Hth</v>
      </c>
      <c r="I477" s="21" t="str">
        <f>B477&amp;A477</f>
        <v>U11W</v>
      </c>
      <c r="J477" s="117">
        <f>Under11Girls!E69</f>
        <v>23.32</v>
      </c>
      <c r="K477" s="127">
        <f>Under11Girls!X69</f>
        <v>0.0</v>
      </c>
    </row>
    <row r="478" spans="1:18">
      <c r="A478" s="21" t="str">
        <f>Under11Girls!T70</f>
        <v>W</v>
      </c>
      <c r="B478" s="21" t="str">
        <f>Under11Girls!U70</f>
        <v>U11</v>
      </c>
      <c r="C478" s="21" t="str">
        <f>Under11Girls!V70</f>
        <v>Vortex</v>
      </c>
      <c r="D478" s="21" t="str">
        <f>Under11Girls!W70</f>
        <v>A</v>
      </c>
      <c r="E478" s="98">
        <f>Under11Girls!B70</f>
        <v>3.0</v>
      </c>
      <c r="F478" s="21" t="e">
        <f>LEFT(Under11Girls!C70,FIND(" ",Under11Girls!C70)-1)</f>
        <v>#VALUE!</v>
      </c>
      <c r="G478" s="21" t="e">
        <f>RIGHT(Under11Girls!C70,LEN(Under11Girls!C70)-FIND(" ",Under11Girls!C70))</f>
        <v>#VALUE!</v>
      </c>
      <c r="H478" s="21" t="e">
        <f>VLOOKUP(Under11Girls!D70,clubs!A:B,2,FALSE)</f>
        <v>#N/A</v>
      </c>
      <c r="I478" s="21" t="str">
        <f>B478&amp;A478</f>
        <v>U11W</v>
      </c>
      <c r="J478" s="117">
        <f>Under11Girls!E70</f>
        <v>0.0</v>
      </c>
      <c r="K478" s="127">
        <f>Under11Girls!X70</f>
        <v>0.0</v>
      </c>
    </row>
    <row r="479" spans="1:18">
      <c r="A479" s="21" t="str">
        <f>Under11Girls!T71</f>
        <v>W</v>
      </c>
      <c r="B479" s="21" t="str">
        <f>Under11Girls!U71</f>
        <v>U11</v>
      </c>
      <c r="C479" s="21" t="str">
        <f>Under11Girls!V71</f>
        <v>Vortex</v>
      </c>
      <c r="D479" s="21" t="str">
        <f>Under11Girls!W71</f>
        <v>A</v>
      </c>
      <c r="E479" s="98" t="str">
        <f>Under11Girls!B71</f>
        <v>4</v>
      </c>
      <c r="F479" s="21" t="e">
        <f>LEFT(Under11Girls!C71,FIND(" ",Under11Girls!C71)-1)</f>
        <v>#VALUE!</v>
      </c>
      <c r="G479" s="21" t="e">
        <f>RIGHT(Under11Girls!C71,LEN(Under11Girls!C71)-FIND(" ",Under11Girls!C71))</f>
        <v>#VALUE!</v>
      </c>
      <c r="H479" s="21" t="e">
        <f>VLOOKUP(Under11Girls!D71,clubs!A:B,2,FALSE)</f>
        <v>#N/A</v>
      </c>
      <c r="I479" s="21" t="str">
        <f>B479&amp;A479</f>
        <v>U11W</v>
      </c>
      <c r="J479" s="117">
        <f>Under11Girls!E71</f>
        <v>0.0</v>
      </c>
      <c r="K479" s="127">
        <f>Under11Girls!X71</f>
        <v>0.0</v>
      </c>
    </row>
    <row r="480" spans="1:18">
      <c r="A480" s="21" t="str">
        <f>Under11Girls!T72</f>
        <v>W</v>
      </c>
      <c r="B480" s="21" t="str">
        <f>Under11Girls!U72</f>
        <v>U11</v>
      </c>
      <c r="C480" s="21" t="str">
        <f>Under11Girls!V72</f>
        <v>Vortex</v>
      </c>
      <c r="D480" s="21" t="str">
        <f>Under11Girls!W72</f>
        <v>A</v>
      </c>
      <c r="E480" s="98" t="str">
        <f>Under11Girls!B72</f>
        <v>5</v>
      </c>
      <c r="F480" s="21" t="e">
        <f>LEFT(Under11Girls!C72,FIND(" ",Under11Girls!C72)-1)</f>
        <v>#VALUE!</v>
      </c>
      <c r="G480" s="21" t="e">
        <f>RIGHT(Under11Girls!C72,LEN(Under11Girls!C72)-FIND(" ",Under11Girls!C72))</f>
        <v>#VALUE!</v>
      </c>
      <c r="H480" s="21" t="e">
        <f>VLOOKUP(Under11Girls!D72,clubs!A:B,2,FALSE)</f>
        <v>#N/A</v>
      </c>
      <c r="I480" s="21" t="str">
        <f>B480&amp;A480</f>
        <v>U11W</v>
      </c>
      <c r="J480" s="117">
        <f>Under11Girls!E72</f>
        <v>0.0</v>
      </c>
      <c r="K480" s="127">
        <f>Under11Girls!X72</f>
        <v>0.0</v>
      </c>
    </row>
    <row r="481" spans="1:18">
      <c r="A481" s="21" t="str">
        <f>Under11Girls!T73</f>
        <v>W</v>
      </c>
      <c r="B481" s="21" t="str">
        <f>Under11Girls!U73</f>
        <v>U11</v>
      </c>
      <c r="C481" s="21" t="str">
        <f>Under11Girls!V73</f>
        <v>Vortex</v>
      </c>
      <c r="D481" s="21" t="str">
        <f>Under11Girls!W73</f>
        <v>A</v>
      </c>
      <c r="E481" s="98" t="str">
        <f>Under11Girls!B73</f>
        <v>6</v>
      </c>
      <c r="F481" s="21" t="e">
        <f>LEFT(Under11Girls!C73,FIND(" ",Under11Girls!C73)-1)</f>
        <v>#VALUE!</v>
      </c>
      <c r="G481" s="21" t="e">
        <f>RIGHT(Under11Girls!C73,LEN(Under11Girls!C73)-FIND(" ",Under11Girls!C73))</f>
        <v>#VALUE!</v>
      </c>
      <c r="H481" s="21" t="e">
        <f>VLOOKUP(Under11Girls!D73,clubs!A:B,2,FALSE)</f>
        <v>#N/A</v>
      </c>
      <c r="I481" s="21" t="str">
        <f>B481&amp;A481</f>
        <v>U11W</v>
      </c>
      <c r="J481" s="117">
        <f>Under11Girls!E73</f>
        <v>0.0</v>
      </c>
      <c r="K481" s="127">
        <f>Under11Girls!X73</f>
        <v>0.0</v>
      </c>
    </row>
    <row r="482" spans="1:18">
      <c r="A482" s="21" t="str">
        <f>Under11Girls!T74</f>
        <v>W</v>
      </c>
      <c r="B482" s="21" t="str">
        <f>Under11Girls!U74</f>
        <v>U11</v>
      </c>
      <c r="C482" s="21" t="str">
        <f>Under11Girls!V74</f>
        <v>Vortex</v>
      </c>
      <c r="D482" s="21" t="str">
        <f>Under11Girls!W74</f>
        <v>A</v>
      </c>
      <c r="E482" s="98" t="str">
        <f>Under11Girls!B74</f>
        <v>7</v>
      </c>
      <c r="F482" s="21" t="e">
        <f>LEFT(Under11Girls!C74,FIND(" ",Under11Girls!C74)-1)</f>
        <v>#VALUE!</v>
      </c>
      <c r="G482" s="21" t="e">
        <f>RIGHT(Under11Girls!C74,LEN(Under11Girls!C74)-FIND(" ",Under11Girls!C74))</f>
        <v>#VALUE!</v>
      </c>
      <c r="H482" s="21" t="e">
        <f>VLOOKUP(Under11Girls!D74,clubs!A:B,2,FALSE)</f>
        <v>#N/A</v>
      </c>
      <c r="I482" s="21" t="str">
        <f>B482&amp;A482</f>
        <v>U11W</v>
      </c>
      <c r="J482" s="117">
        <f>Under11Girls!E74</f>
        <v>0.0</v>
      </c>
      <c r="K482" s="127">
        <f>Under11Girls!X74</f>
        <v>0.0</v>
      </c>
    </row>
    <row r="483" spans="1:18">
      <c r="A483" s="21" t="str">
        <f>Under11Girls!T75</f>
        <v>W</v>
      </c>
      <c r="B483" s="21" t="str">
        <f>Under11Girls!U75</f>
        <v>U11</v>
      </c>
      <c r="C483" s="21" t="str">
        <f>Under11Girls!V75</f>
        <v>Vortex</v>
      </c>
      <c r="D483" s="21" t="str">
        <f>Under11Girls!W75</f>
        <v>A</v>
      </c>
      <c r="E483" s="98" t="str">
        <f>Under11Girls!B75</f>
        <v>8</v>
      </c>
      <c r="F483" s="21" t="e">
        <f>LEFT(Under11Girls!C75,FIND(" ",Under11Girls!C75)-1)</f>
        <v>#VALUE!</v>
      </c>
      <c r="G483" s="21" t="e">
        <f>RIGHT(Under11Girls!C75,LEN(Under11Girls!C75)-FIND(" ",Under11Girls!C75))</f>
        <v>#VALUE!</v>
      </c>
      <c r="H483" s="21" t="e">
        <f>VLOOKUP(Under11Girls!D75,clubs!A:B,2,FALSE)</f>
        <v>#N/A</v>
      </c>
      <c r="I483" s="21" t="str">
        <f>B483&amp;A483</f>
        <v>U11W</v>
      </c>
      <c r="J483" s="117">
        <f>Under11Girls!E75</f>
        <v>0.0</v>
      </c>
      <c r="K483" s="127">
        <f>Under11Girls!X75</f>
        <v>0.0</v>
      </c>
    </row>
    <row r="484" spans="1:18">
      <c r="A484" s="21">
        <f>Under11Girls!T76</f>
        <v>0.0</v>
      </c>
      <c r="B484" s="21">
        <f>Under11Girls!U76</f>
        <v>0.0</v>
      </c>
      <c r="C484" s="21">
        <f>Under11Girls!V76</f>
        <v>0.0</v>
      </c>
      <c r="D484" s="21">
        <f>Under11Girls!W76</f>
        <v>0.0</v>
      </c>
      <c r="E484" s="98">
        <f>Under11Girls!B76</f>
        <v>0.0</v>
      </c>
      <c r="F484" s="21" t="str">
        <f>LEFT(Under11Girls!C76,FIND(" ",Under11Girls!C76)-1)</f>
        <v>U11</v>
      </c>
      <c r="G484" s="21" t="str">
        <f>RIGHT(Under11Girls!C76,LEN(Under11Girls!C76)-FIND(" ",Under11Girls!C76))</f>
        <v>Girl's B Vortex</v>
      </c>
      <c r="H484" s="21" t="e">
        <f>VLOOKUP(Under11Girls!D76,clubs!A:B,2,FALSE)</f>
        <v>#N/A</v>
      </c>
      <c r="I484" s="21" t="str">
        <f>B484&amp;A484</f>
        <v>00</v>
      </c>
      <c r="J484" s="117" t="str">
        <f>Under11Girls!E76</f>
        <v>.</v>
      </c>
      <c r="K484" s="127">
        <f>Under11Girls!X76</f>
        <v>0.0</v>
      </c>
    </row>
    <row r="485" spans="1:18">
      <c r="A485" s="21" t="str">
        <f>Under11Girls!T77</f>
        <v>W</v>
      </c>
      <c r="B485" s="21" t="str">
        <f>Under11Girls!U77</f>
        <v>U11</v>
      </c>
      <c r="C485" s="21" t="str">
        <f>Under11Girls!V77</f>
        <v>Vortex</v>
      </c>
      <c r="D485" s="21" t="str">
        <f>Under11Girls!W77</f>
        <v>B</v>
      </c>
      <c r="E485" s="98">
        <f>Under11Girls!B77</f>
        <v>1.0</v>
      </c>
      <c r="F485" s="21" t="str">
        <f>LEFT(Under11Girls!C77,FIND(" ",Under11Girls!C77)-1)</f>
        <v>Olivia</v>
      </c>
      <c r="G485" s="21" t="str">
        <f>RIGHT(Under11Girls!C77,LEN(Under11Girls!C77)-FIND(" ",Under11Girls!C77))</f>
        <v>Sparks</v>
      </c>
      <c r="H485" s="21" t="str">
        <f>VLOOKUP(Under11Girls!D77,clubs!A:B,2,FALSE)</f>
        <v>TVH</v>
      </c>
      <c r="I485" s="21" t="str">
        <f>B485&amp;A485</f>
        <v>U11W</v>
      </c>
      <c r="J485" s="117">
        <f>Under11Girls!E77</f>
        <v>15.14</v>
      </c>
      <c r="K485" s="127">
        <f>Under11Girls!X77</f>
        <v>0.0</v>
      </c>
    </row>
    <row r="486" spans="1:18">
      <c r="A486" s="21" t="str">
        <f>Under11Girls!T78</f>
        <v>W</v>
      </c>
      <c r="B486" s="21" t="str">
        <f>Under11Girls!U78</f>
        <v>U11</v>
      </c>
      <c r="C486" s="21" t="str">
        <f>Under11Girls!V78</f>
        <v>Vortex</v>
      </c>
      <c r="D486" s="21" t="str">
        <f>Under11Girls!W78</f>
        <v>B</v>
      </c>
      <c r="E486" s="98">
        <f>Under11Girls!B78</f>
        <v>2.0</v>
      </c>
      <c r="F486" s="21" t="e">
        <f>LEFT(Under11Girls!C78,FIND(" ",Under11Girls!C78)-1)</f>
        <v>#VALUE!</v>
      </c>
      <c r="G486" s="21" t="e">
        <f>RIGHT(Under11Girls!C78,LEN(Under11Girls!C78)-FIND(" ",Under11Girls!C78))</f>
        <v>#VALUE!</v>
      </c>
      <c r="H486" s="21" t="e">
        <f>VLOOKUP(Under11Girls!D78,clubs!A:B,2,FALSE)</f>
        <v>#N/A</v>
      </c>
      <c r="I486" s="21" t="str">
        <f>B486&amp;A486</f>
        <v>U11W</v>
      </c>
      <c r="J486" s="117">
        <f>Under11Girls!E78</f>
        <v>0.0</v>
      </c>
      <c r="K486" s="127">
        <f>Under11Girls!X78</f>
        <v>0.0</v>
      </c>
    </row>
    <row r="487" spans="1:18">
      <c r="A487" s="21" t="str">
        <f>Under11Girls!T79</f>
        <v>W</v>
      </c>
      <c r="B487" s="21" t="str">
        <f>Under11Girls!U79</f>
        <v>U11</v>
      </c>
      <c r="C487" s="21" t="str">
        <f>Under11Girls!V79</f>
        <v>Vortex</v>
      </c>
      <c r="D487" s="21" t="str">
        <f>Under11Girls!W79</f>
        <v>B</v>
      </c>
      <c r="E487" s="98">
        <f>Under11Girls!B79</f>
        <v>3.0</v>
      </c>
      <c r="F487" s="21" t="e">
        <f>LEFT(Under11Girls!C79,FIND(" ",Under11Girls!C79)-1)</f>
        <v>#VALUE!</v>
      </c>
      <c r="G487" s="21" t="e">
        <f>RIGHT(Under11Girls!C79,LEN(Under11Girls!C79)-FIND(" ",Under11Girls!C79))</f>
        <v>#VALUE!</v>
      </c>
      <c r="H487" s="21" t="e">
        <f>VLOOKUP(Under11Girls!D79,clubs!A:B,2,FALSE)</f>
        <v>#N/A</v>
      </c>
      <c r="I487" s="21" t="str">
        <f>B487&amp;A487</f>
        <v>U11W</v>
      </c>
      <c r="J487" s="117">
        <f>Under11Girls!E79</f>
        <v>0.0</v>
      </c>
      <c r="K487" s="127">
        <f>Under11Girls!X79</f>
        <v>0.0</v>
      </c>
    </row>
    <row r="488" spans="1:18">
      <c r="A488" s="21" t="str">
        <f>Under11Girls!T80</f>
        <v>W</v>
      </c>
      <c r="B488" s="21" t="str">
        <f>Under11Girls!U80</f>
        <v>U11</v>
      </c>
      <c r="C488" s="21" t="str">
        <f>Under11Girls!V80</f>
        <v>Vortex</v>
      </c>
      <c r="D488" s="21" t="str">
        <f>Under11Girls!W80</f>
        <v>B</v>
      </c>
      <c r="E488" s="98" t="str">
        <f>Under11Girls!B80</f>
        <v>4</v>
      </c>
      <c r="F488" s="21" t="e">
        <f>LEFT(Under11Girls!C80,FIND(" ",Under11Girls!C80)-1)</f>
        <v>#VALUE!</v>
      </c>
      <c r="G488" s="21" t="e">
        <f>RIGHT(Under11Girls!C80,LEN(Under11Girls!C80)-FIND(" ",Under11Girls!C80))</f>
        <v>#VALUE!</v>
      </c>
      <c r="H488" s="21" t="e">
        <f>VLOOKUP(Under11Girls!D80,clubs!A:B,2,FALSE)</f>
        <v>#N/A</v>
      </c>
      <c r="I488" s="21" t="str">
        <f>B488&amp;A488</f>
        <v>U11W</v>
      </c>
      <c r="J488" s="117">
        <f>Under11Girls!E80</f>
        <v>0.0</v>
      </c>
      <c r="K488" s="127">
        <f>Under11Girls!X80</f>
        <v>0.0</v>
      </c>
    </row>
    <row r="489" spans="1:18">
      <c r="A489" s="21" t="str">
        <f>Under11Girls!T81</f>
        <v>W</v>
      </c>
      <c r="B489" s="21" t="str">
        <f>Under11Girls!U81</f>
        <v>U11</v>
      </c>
      <c r="C489" s="21" t="str">
        <f>Under11Girls!V81</f>
        <v>Vortex</v>
      </c>
      <c r="D489" s="21" t="str">
        <f>Under11Girls!W81</f>
        <v>B</v>
      </c>
      <c r="E489" s="98" t="str">
        <f>Under11Girls!B81</f>
        <v>5</v>
      </c>
      <c r="F489" s="21" t="e">
        <f>LEFT(Under11Girls!C81,FIND(" ",Under11Girls!C81)-1)</f>
        <v>#VALUE!</v>
      </c>
      <c r="G489" s="21" t="e">
        <f>RIGHT(Under11Girls!C81,LEN(Under11Girls!C81)-FIND(" ",Under11Girls!C81))</f>
        <v>#VALUE!</v>
      </c>
      <c r="H489" s="21" t="e">
        <f>VLOOKUP(Under11Girls!D81,clubs!A:B,2,FALSE)</f>
        <v>#N/A</v>
      </c>
      <c r="I489" s="21" t="str">
        <f>B489&amp;A489</f>
        <v>U11W</v>
      </c>
      <c r="J489" s="117">
        <f>Under11Girls!E81</f>
        <v>0.0</v>
      </c>
      <c r="K489" s="127">
        <f>Under11Girls!X81</f>
        <v>0.0</v>
      </c>
    </row>
    <row r="490" spans="1:18">
      <c r="A490" s="21" t="str">
        <f>Under11Girls!T82</f>
        <v>W</v>
      </c>
      <c r="B490" s="21" t="str">
        <f>Under11Girls!U82</f>
        <v>U11</v>
      </c>
      <c r="C490" s="21" t="str">
        <f>Under11Girls!V82</f>
        <v>Vortex</v>
      </c>
      <c r="D490" s="21" t="str">
        <f>Under11Girls!W82</f>
        <v>B</v>
      </c>
      <c r="E490" s="98" t="str">
        <f>Under11Girls!B82</f>
        <v>6</v>
      </c>
      <c r="F490" s="21" t="e">
        <f>LEFT(Under11Girls!C82,FIND(" ",Under11Girls!C82)-1)</f>
        <v>#VALUE!</v>
      </c>
      <c r="G490" s="21" t="e">
        <f>RIGHT(Under11Girls!C82,LEN(Under11Girls!C82)-FIND(" ",Under11Girls!C82))</f>
        <v>#VALUE!</v>
      </c>
      <c r="H490" s="21" t="e">
        <f>VLOOKUP(Under11Girls!D82,clubs!A:B,2,FALSE)</f>
        <v>#N/A</v>
      </c>
      <c r="I490" s="21" t="str">
        <f>B490&amp;A490</f>
        <v>U11W</v>
      </c>
      <c r="J490" s="117">
        <f>Under11Girls!E82</f>
        <v>0.0</v>
      </c>
      <c r="K490" s="127">
        <f>Under11Girls!X82</f>
        <v>0.0</v>
      </c>
    </row>
    <row r="491" spans="1:18">
      <c r="A491" s="21" t="str">
        <f>Under11Girls!T83</f>
        <v>W</v>
      </c>
      <c r="B491" s="21" t="str">
        <f>Under11Girls!U83</f>
        <v>U11</v>
      </c>
      <c r="C491" s="21" t="str">
        <f>Under11Girls!V83</f>
        <v>Vortex</v>
      </c>
      <c r="D491" s="21" t="str">
        <f>Under11Girls!W83</f>
        <v>B</v>
      </c>
      <c r="E491" s="98" t="str">
        <f>Under11Girls!B83</f>
        <v>7</v>
      </c>
      <c r="F491" s="21" t="e">
        <f>LEFT(Under11Girls!C83,FIND(" ",Under11Girls!C83)-1)</f>
        <v>#VALUE!</v>
      </c>
      <c r="G491" s="21" t="e">
        <f>RIGHT(Under11Girls!C83,LEN(Under11Girls!C83)-FIND(" ",Under11Girls!C83))</f>
        <v>#VALUE!</v>
      </c>
      <c r="H491" s="21" t="e">
        <f>VLOOKUP(Under11Girls!D83,clubs!A:B,2,FALSE)</f>
        <v>#N/A</v>
      </c>
      <c r="I491" s="21" t="str">
        <f>B491&amp;A491</f>
        <v>U11W</v>
      </c>
      <c r="J491" s="117">
        <f>Under11Girls!E83</f>
        <v>0.0</v>
      </c>
      <c r="K491" s="127">
        <f>Under11Girls!X83</f>
        <v>0.0</v>
      </c>
    </row>
    <row r="492" spans="1:18">
      <c r="A492" s="21" t="str">
        <f>Under11Girls!T84</f>
        <v>W</v>
      </c>
      <c r="B492" s="21" t="str">
        <f>Under11Girls!U84</f>
        <v>U11</v>
      </c>
      <c r="C492" s="21" t="str">
        <f>Under11Girls!V84</f>
        <v>Vortex</v>
      </c>
      <c r="D492" s="21" t="str">
        <f>Under11Girls!W84</f>
        <v>B</v>
      </c>
      <c r="E492" s="98" t="str">
        <f>Under11Girls!B84</f>
        <v>8</v>
      </c>
      <c r="F492" s="21" t="e">
        <f>LEFT(Under11Girls!C84,FIND(" ",Under11Girls!C84)-1)</f>
        <v>#VALUE!</v>
      </c>
      <c r="G492" s="21" t="e">
        <f>RIGHT(Under11Girls!C84,LEN(Under11Girls!C84)-FIND(" ",Under11Girls!C84))</f>
        <v>#VALUE!</v>
      </c>
      <c r="H492" s="21" t="e">
        <f>VLOOKUP(Under11Girls!D84,clubs!A:B,2,FALSE)</f>
        <v>#N/A</v>
      </c>
      <c r="I492" s="21" t="str">
        <f>B492&amp;A492</f>
        <v>U11W</v>
      </c>
      <c r="J492" s="117">
        <f>Under11Girls!E84</f>
        <v>0.0</v>
      </c>
      <c r="K492" s="127">
        <f>Under11Girls!X84</f>
        <v>0.0</v>
      </c>
    </row>
    <row r="493" spans="1:18">
      <c r="A493" s="21">
        <f>Under11Girls!T85</f>
        <v>0.0</v>
      </c>
      <c r="B493" s="21">
        <f>Under11Girls!U85</f>
        <v>0.0</v>
      </c>
      <c r="C493" s="21">
        <f>Under11Girls!V85</f>
        <v>0.0</v>
      </c>
      <c r="D493" s="21">
        <f>Under11Girls!W85</f>
        <v>0.0</v>
      </c>
      <c r="E493" s="98">
        <f>Under11Girls!B85</f>
        <v>0.0</v>
      </c>
      <c r="F493" s="21" t="str">
        <f>LEFT(Under11Girls!C85,FIND(" ",Under11Girls!C85)-1)</f>
        <v>U11</v>
      </c>
      <c r="G493" s="21" t="str">
        <f>RIGHT(Under11Girls!C85,LEN(Under11Girls!C85)-FIND(" ",Under11Girls!C85))</f>
        <v>Girl's 4x100m</v>
      </c>
      <c r="H493" s="21" t="e">
        <f>VLOOKUP(Under11Girls!D85,clubs!A:B,2,FALSE)</f>
        <v>#N/A</v>
      </c>
      <c r="I493" s="21" t="str">
        <f>B493&amp;A493</f>
        <v>00</v>
      </c>
      <c r="J493" s="117" t="str">
        <f>Under11Girls!E85</f>
        <v>.</v>
      </c>
      <c r="K493" s="127">
        <f>Under11Girls!X85</f>
        <v>0.0</v>
      </c>
    </row>
    <row r="494" spans="1:18">
      <c r="A494" s="21" t="str">
        <f>Under11Girls!T86</f>
        <v>W</v>
      </c>
      <c r="B494" s="21" t="str">
        <f>Under11Girls!U86</f>
        <v>U11</v>
      </c>
      <c r="C494" s="21" t="str">
        <f>Under11Girls!V86</f>
        <v>4x100</v>
      </c>
      <c r="D494" s="21">
        <f>Under11Girls!W86</f>
        <v>0.0</v>
      </c>
      <c r="E494" s="98">
        <f>Under11Girls!B86</f>
        <v>1.0</v>
      </c>
      <c r="F494" s="21" t="e">
        <f>LEFT(Under11Girls!C86,FIND(" ",Under11Girls!C86)-1)</f>
        <v>#VALUE!</v>
      </c>
      <c r="G494" s="21" t="e">
        <f>RIGHT(Under11Girls!C86,LEN(Under11Girls!C86)-FIND(" ",Under11Girls!C86))</f>
        <v>#VALUE!</v>
      </c>
      <c r="H494" s="21" t="str">
        <f>VLOOKUP(Under11Girls!D86,clubs!A:B,2,FALSE)</f>
        <v>SBH</v>
      </c>
      <c r="I494" s="21" t="str">
        <f>B494&amp;A494</f>
        <v>U11W</v>
      </c>
      <c r="J494" s="117">
        <f>Under11Girls!E86</f>
        <v>64.71</v>
      </c>
      <c r="K494" s="127">
        <f>Under11Girls!X86</f>
        <v>0.0</v>
      </c>
    </row>
    <row r="495" spans="1:18">
      <c r="A495" s="21" t="str">
        <f>Under11Girls!T87</f>
        <v>W</v>
      </c>
      <c r="B495" s="21" t="str">
        <f>Under11Girls!U87</f>
        <v>U11</v>
      </c>
      <c r="C495" s="21" t="str">
        <f>Under11Girls!V87</f>
        <v>4x100</v>
      </c>
      <c r="D495" s="21">
        <f>Under11Girls!W87</f>
        <v>0.0</v>
      </c>
      <c r="E495" s="98">
        <f>Under11Girls!B87</f>
        <v>2.0</v>
      </c>
      <c r="F495" s="21" t="e">
        <f>LEFT(Under11Girls!C87,FIND(" ",Under11Girls!C87)-1)</f>
        <v>#VALUE!</v>
      </c>
      <c r="G495" s="21" t="e">
        <f>RIGHT(Under11Girls!C87,LEN(Under11Girls!C87)-FIND(" ",Under11Girls!C87))</f>
        <v>#VALUE!</v>
      </c>
      <c r="H495" s="21" t="str">
        <f>VLOOKUP(Under11Girls!D87,clubs!A:B,2,FALSE)</f>
        <v>High</v>
      </c>
      <c r="I495" s="21" t="str">
        <f>B495&amp;A495</f>
        <v>U11W</v>
      </c>
      <c r="J495" s="117">
        <f>Under11Girls!E87</f>
        <v>71.72</v>
      </c>
      <c r="K495" s="127">
        <f>Under11Girls!X87</f>
        <v>0.0</v>
      </c>
    </row>
    <row r="496" spans="1:18">
      <c r="A496" s="21" t="str">
        <f>Under11Girls!T88</f>
        <v>W</v>
      </c>
      <c r="B496" s="21" t="str">
        <f>Under11Girls!U88</f>
        <v>U11</v>
      </c>
      <c r="C496" s="21" t="str">
        <f>Under11Girls!V88</f>
        <v>4x100</v>
      </c>
      <c r="D496" s="21">
        <f>Under11Girls!W88</f>
        <v>0.0</v>
      </c>
      <c r="E496" s="98">
        <f>Under11Girls!B88</f>
        <v>3.0</v>
      </c>
      <c r="F496" s="21" t="e">
        <f>LEFT(Under11Girls!C88,FIND(" ",Under11Girls!C88)-1)</f>
        <v>#VALUE!</v>
      </c>
      <c r="G496" s="21" t="e">
        <f>RIGHT(Under11Girls!C88,LEN(Under11Girls!C88)-FIND(" ",Under11Girls!C88))</f>
        <v>#VALUE!</v>
      </c>
      <c r="H496" s="21" t="e">
        <f>VLOOKUP(Under11Girls!D88,clubs!A:B,2,FALSE)</f>
        <v>#N/A</v>
      </c>
      <c r="I496" s="21" t="str">
        <f>B496&amp;A496</f>
        <v>U11W</v>
      </c>
      <c r="J496" s="117">
        <f>Under11Girls!E88</f>
        <v>0.0</v>
      </c>
      <c r="K496" s="127">
        <f>Under11Girls!X88</f>
        <v>0.0</v>
      </c>
    </row>
    <row r="497" spans="1:18">
      <c r="A497" s="21" t="str">
        <f>Under11Girls!T89</f>
        <v>W</v>
      </c>
      <c r="B497" s="21" t="str">
        <f>Under11Girls!U89</f>
        <v>U11</v>
      </c>
      <c r="C497" s="21" t="str">
        <f>Under11Girls!V89</f>
        <v>4x100</v>
      </c>
      <c r="D497" s="21">
        <f>Under11Girls!W89</f>
        <v>0.0</v>
      </c>
      <c r="E497" s="98" t="str">
        <f>Under11Girls!B89</f>
        <v>4</v>
      </c>
      <c r="F497" s="21" t="e">
        <f>LEFT(Under11Girls!C89,FIND(" ",Under11Girls!C89)-1)</f>
        <v>#VALUE!</v>
      </c>
      <c r="G497" s="21" t="e">
        <f>RIGHT(Under11Girls!C89,LEN(Under11Girls!C89)-FIND(" ",Under11Girls!C89))</f>
        <v>#VALUE!</v>
      </c>
      <c r="H497" s="21" t="e">
        <f>VLOOKUP(Under11Girls!D89,clubs!A:B,2,FALSE)</f>
        <v>#N/A</v>
      </c>
      <c r="I497" s="21" t="str">
        <f>B497&amp;A497</f>
        <v>U11W</v>
      </c>
      <c r="J497" s="117">
        <f>Under11Girls!E89</f>
        <v>0.0</v>
      </c>
      <c r="K497" s="127">
        <f>Under11Girls!X89</f>
        <v>0.0</v>
      </c>
    </row>
    <row r="498" spans="1:18">
      <c r="A498" s="21" t="str">
        <f>Under11Girls!T90</f>
        <v>W</v>
      </c>
      <c r="B498" s="21" t="str">
        <f>Under11Girls!U90</f>
        <v>U11</v>
      </c>
      <c r="C498" s="21" t="str">
        <f>Under11Girls!V90</f>
        <v>4x100</v>
      </c>
      <c r="D498" s="21">
        <f>Under11Girls!W90</f>
        <v>0.0</v>
      </c>
      <c r="E498" s="98" t="str">
        <f>Under11Girls!B90</f>
        <v>5</v>
      </c>
      <c r="F498" s="21" t="e">
        <f>LEFT(Under11Girls!C90,FIND(" ",Under11Girls!C90)-1)</f>
        <v>#VALUE!</v>
      </c>
      <c r="G498" s="21" t="e">
        <f>RIGHT(Under11Girls!C90,LEN(Under11Girls!C90)-FIND(" ",Under11Girls!C90))</f>
        <v>#VALUE!</v>
      </c>
      <c r="H498" s="21" t="e">
        <f>VLOOKUP(Under11Girls!D90,clubs!A:B,2,FALSE)</f>
        <v>#N/A</v>
      </c>
      <c r="I498" s="21" t="str">
        <f>B498&amp;A498</f>
        <v>U11W</v>
      </c>
      <c r="J498" s="117">
        <f>Under11Girls!E90</f>
        <v>0.0</v>
      </c>
      <c r="K498" s="127">
        <f>Under11Girls!X90</f>
        <v>0.0</v>
      </c>
    </row>
    <row r="499" spans="1:18">
      <c r="A499" s="21" t="str">
        <f>Under11Girls!T91</f>
        <v>W</v>
      </c>
      <c r="B499" s="21" t="str">
        <f>Under11Girls!U91</f>
        <v>U11</v>
      </c>
      <c r="C499" s="21" t="str">
        <f>Under11Girls!V91</f>
        <v>4x100</v>
      </c>
      <c r="D499" s="21">
        <f>Under11Girls!W91</f>
        <v>0.0</v>
      </c>
      <c r="E499" s="98" t="str">
        <f>Under11Girls!B91</f>
        <v>6</v>
      </c>
      <c r="F499" s="21" t="e">
        <f>LEFT(Under11Girls!C91,FIND(" ",Under11Girls!C91)-1)</f>
        <v>#VALUE!</v>
      </c>
      <c r="G499" s="21" t="e">
        <f>RIGHT(Under11Girls!C91,LEN(Under11Girls!C91)-FIND(" ",Under11Girls!C91))</f>
        <v>#VALUE!</v>
      </c>
      <c r="H499" s="21" t="e">
        <f>VLOOKUP(Under11Girls!D91,clubs!A:B,2,FALSE)</f>
        <v>#N/A</v>
      </c>
      <c r="I499" s="21" t="str">
        <f>B499&amp;A499</f>
        <v>U11W</v>
      </c>
      <c r="J499" s="117">
        <f>Under11Girls!E91</f>
        <v>0.0</v>
      </c>
      <c r="K499" s="127">
        <f>Under11Girls!X91</f>
        <v>0.0</v>
      </c>
    </row>
    <row r="500" spans="1:18">
      <c r="A500" s="21" t="str">
        <f>Under11Girls!T92</f>
        <v>W</v>
      </c>
      <c r="B500" s="21" t="str">
        <f>Under11Girls!U92</f>
        <v>U11</v>
      </c>
      <c r="C500" s="21" t="str">
        <f>Under11Girls!V92</f>
        <v>4x100</v>
      </c>
      <c r="D500" s="21">
        <f>Under11Girls!W92</f>
        <v>0.0</v>
      </c>
      <c r="E500" s="98" t="str">
        <f>Under11Girls!B92</f>
        <v>7</v>
      </c>
      <c r="F500" s="21" t="e">
        <f>LEFT(Under11Girls!C92,FIND(" ",Under11Girls!C92)-1)</f>
        <v>#VALUE!</v>
      </c>
      <c r="G500" s="21" t="e">
        <f>RIGHT(Under11Girls!C92,LEN(Under11Girls!C92)-FIND(" ",Under11Girls!C92))</f>
        <v>#VALUE!</v>
      </c>
      <c r="H500" s="21" t="e">
        <f>VLOOKUP(Under11Girls!D92,clubs!A:B,2,FALSE)</f>
        <v>#N/A</v>
      </c>
      <c r="I500" s="21" t="str">
        <f>B500&amp;A500</f>
        <v>U11W</v>
      </c>
      <c r="J500" s="117">
        <f>Under11Girls!E92</f>
        <v>0.0</v>
      </c>
      <c r="K500" s="127">
        <f>Under11Girls!X92</f>
        <v>0.0</v>
      </c>
    </row>
    <row r="501" spans="1:18">
      <c r="A501" s="21" t="str">
        <f>Under11Girls!T93</f>
        <v>W</v>
      </c>
      <c r="B501" s="21" t="str">
        <f>Under11Girls!U93</f>
        <v>U11</v>
      </c>
      <c r="C501" s="21" t="str">
        <f>Under11Girls!V93</f>
        <v>4x100</v>
      </c>
      <c r="D501" s="21">
        <f>Under11Girls!W93</f>
        <v>0.0</v>
      </c>
      <c r="E501" s="98" t="str">
        <f>Under11Girls!B93</f>
        <v>8</v>
      </c>
      <c r="F501" s="21" t="e">
        <f>LEFT(Under11Girls!C93,FIND(" ",Under11Girls!C93)-1)</f>
        <v>#VALUE!</v>
      </c>
      <c r="G501" s="21" t="e">
        <f>RIGHT(Under11Girls!C93,LEN(Under11Girls!C93)-FIND(" ",Under11Girls!C93))</f>
        <v>#VALUE!</v>
      </c>
      <c r="H501" s="21" t="e">
        <f>VLOOKUP(Under11Girls!D93,clubs!A:B,2,FALSE)</f>
        <v>#N/A</v>
      </c>
      <c r="I501" s="21" t="str">
        <f>B501&amp;A501</f>
        <v>U11W</v>
      </c>
      <c r="J501" s="117">
        <f>Under11Girls!E93</f>
        <v>0.0</v>
      </c>
      <c r="K501" s="127">
        <f>Under11Girls!X93</f>
        <v>0.0</v>
      </c>
    </row>
    <row r="502" spans="1:18">
      <c r="A502" s="21" t="str">
        <f>Under11Boys!T14</f>
        <v>M</v>
      </c>
      <c r="B502" s="21" t="str">
        <f>Under11Boys!U14</f>
        <v>U11</v>
      </c>
      <c r="C502" s="21">
        <f>Under11Boys!V14</f>
        <v>100.0</v>
      </c>
      <c r="D502" s="21" t="str">
        <f>Under11Boys!W14</f>
        <v>A</v>
      </c>
      <c r="E502" s="98">
        <f>Under11Boys!B14</f>
        <v>1.0</v>
      </c>
      <c r="F502" s="21" t="e">
        <f>LEFT(Under11Boys!C14,FIND(" ",Under11Boys!C14)-1)</f>
        <v>#VALUE!</v>
      </c>
      <c r="G502" s="21" t="e">
        <f>RIGHT(Under11Boys!C14,LEN(Under11Boys!C14)-FIND(" ",Under11Boys!C14))</f>
        <v>#VALUE!</v>
      </c>
      <c r="H502" s="21" t="str">
        <f>VLOOKUP(Under11Boys!D14,clubs!A:B,2,FALSE)</f>
        <v>SBH</v>
      </c>
      <c r="I502" s="21" t="str">
        <f>B502&amp;A502</f>
        <v>U11M</v>
      </c>
      <c r="J502" s="117">
        <f>Under11Boys!E14</f>
        <v>14.65</v>
      </c>
      <c r="K502" s="127">
        <f>Under11Boys!X14</f>
        <v>0.6</v>
      </c>
    </row>
    <row r="503" spans="1:18">
      <c r="A503" s="21" t="str">
        <f>Under11Boys!T15</f>
        <v>M</v>
      </c>
      <c r="B503" s="21" t="str">
        <f>Under11Boys!U15</f>
        <v>U11</v>
      </c>
      <c r="C503" s="21">
        <f>Under11Boys!V15</f>
        <v>100.0</v>
      </c>
      <c r="D503" s="21" t="str">
        <f>Under11Boys!W15</f>
        <v>A</v>
      </c>
      <c r="E503" s="98">
        <f>Under11Boys!B15</f>
        <v>2.0</v>
      </c>
      <c r="F503" s="21" t="str">
        <f>LEFT(Under11Boys!C15,FIND(" ",Under11Boys!C15)-1)</f>
        <v>Pela</v>
      </c>
      <c r="G503" s="21" t="str">
        <f>RIGHT(Under11Boys!C15,LEN(Under11Boys!C15)-FIND(" ",Under11Boys!C15))</f>
        <v>Andrews</v>
      </c>
      <c r="H503" s="21" t="str">
        <f>VLOOKUP(Under11Boys!D15,clubs!A:B,2,FALSE)</f>
        <v>TVH</v>
      </c>
      <c r="I503" s="21" t="str">
        <f>B503&amp;A503</f>
        <v>U11M</v>
      </c>
      <c r="J503" s="117">
        <f>Under11Boys!E15</f>
        <v>14.84</v>
      </c>
      <c r="K503" s="127">
        <f>Under11Boys!X15</f>
        <v>0.6</v>
      </c>
    </row>
    <row r="504" spans="1:18">
      <c r="A504" s="21" t="str">
        <f>Under11Boys!T16</f>
        <v>M</v>
      </c>
      <c r="B504" s="21" t="str">
        <f>Under11Boys!U16</f>
        <v>U11</v>
      </c>
      <c r="C504" s="21">
        <f>Under11Boys!V16</f>
        <v>100.0</v>
      </c>
      <c r="D504" s="21" t="str">
        <f>Under11Boys!W16</f>
        <v>A</v>
      </c>
      <c r="E504" s="98">
        <f>Under11Boys!B16</f>
        <v>3.0</v>
      </c>
      <c r="F504" s="21" t="str">
        <f>LEFT(Under11Boys!C16,FIND(" ",Under11Boys!C16)-1)</f>
        <v>Max</v>
      </c>
      <c r="G504" s="21" t="str">
        <f>RIGHT(Under11Boys!C16,LEN(Under11Boys!C16)-FIND(" ",Under11Boys!C16))</f>
        <v>Deasy</v>
      </c>
      <c r="H504" s="21" t="str">
        <f>VLOOKUP(Under11Boys!D16,clubs!A:B,2,FALSE)</f>
        <v>Lon Hth</v>
      </c>
      <c r="I504" s="21" t="str">
        <f>B504&amp;A504</f>
        <v>U11M</v>
      </c>
      <c r="J504" s="117">
        <f>Under11Boys!E16</f>
        <v>15.33</v>
      </c>
      <c r="K504" s="127">
        <f>Under11Boys!X16</f>
        <v>0.6</v>
      </c>
    </row>
    <row r="505" spans="1:18">
      <c r="A505" s="21" t="str">
        <f>Under11Boys!T17</f>
        <v>M</v>
      </c>
      <c r="B505" s="21" t="str">
        <f>Under11Boys!U17</f>
        <v>U11</v>
      </c>
      <c r="C505" s="21">
        <f>Under11Boys!V17</f>
        <v>100.0</v>
      </c>
      <c r="D505" s="21" t="str">
        <f>Under11Boys!W17</f>
        <v>A</v>
      </c>
      <c r="E505" s="98" t="str">
        <f>Under11Boys!B17</f>
        <v>4</v>
      </c>
      <c r="F505" s="21" t="str">
        <f>LEFT(Under11Boys!C17,FIND(" ",Under11Boys!C17)-1)</f>
        <v>TRISTAN</v>
      </c>
      <c r="G505" s="21" t="str">
        <f>RIGHT(Under11Boys!C17,LEN(Under11Boys!C17)-FIND(" ",Under11Boys!C17))</f>
        <v>LUMINEAU</v>
      </c>
      <c r="H505" s="21" t="str">
        <f>VLOOKUP(Under11Boys!D17,clubs!A:B,2,FALSE)</f>
        <v>High</v>
      </c>
      <c r="I505" s="21" t="str">
        <f>B505&amp;A505</f>
        <v>U11M</v>
      </c>
      <c r="J505" s="117">
        <f>Under11Boys!E17</f>
        <v>17.15</v>
      </c>
      <c r="K505" s="127">
        <f>Under11Boys!X17</f>
        <v>0.6</v>
      </c>
    </row>
    <row r="506" spans="1:18">
      <c r="A506" s="21" t="str">
        <f>Under11Boys!T18</f>
        <v>M</v>
      </c>
      <c r="B506" s="21" t="str">
        <f>Under11Boys!U18</f>
        <v>U11</v>
      </c>
      <c r="C506" s="21">
        <f>Under11Boys!V18</f>
        <v>100.0</v>
      </c>
      <c r="D506" s="21" t="str">
        <f>Under11Boys!W18</f>
        <v>A</v>
      </c>
      <c r="E506" s="98" t="str">
        <f>Under11Boys!B18</f>
        <v>5</v>
      </c>
      <c r="F506" s="21" t="str">
        <f>LEFT(Under11Boys!C18,FIND(" ",Under11Boys!C18)-1)</f>
        <v>Noah</v>
      </c>
      <c r="G506" s="21" t="str">
        <f>RIGHT(Under11Boys!C18,LEN(Under11Boys!C18)-FIND(" ",Under11Boys!C18))</f>
        <v>Clarke</v>
      </c>
      <c r="H506" s="21" t="str">
        <f>VLOOKUP(Under11Boys!D18,clubs!A:B,2,FALSE)</f>
        <v>Barn</v>
      </c>
      <c r="I506" s="21" t="str">
        <f>B506&amp;A506</f>
        <v>U11M</v>
      </c>
      <c r="J506" s="117">
        <f>Under11Boys!E18</f>
        <v>17.46</v>
      </c>
      <c r="K506" s="127">
        <f>Under11Boys!X18</f>
        <v>0.6</v>
      </c>
    </row>
    <row r="507" spans="1:18">
      <c r="A507" s="21" t="str">
        <f>Under11Boys!T19</f>
        <v>M</v>
      </c>
      <c r="B507" s="21" t="str">
        <f>Under11Boys!U19</f>
        <v>U11</v>
      </c>
      <c r="C507" s="21">
        <f>Under11Boys!V19</f>
        <v>100.0</v>
      </c>
      <c r="D507" s="21" t="str">
        <f>Under11Boys!W19</f>
        <v>A</v>
      </c>
      <c r="E507" s="98" t="str">
        <f>Under11Boys!B19</f>
        <v>6</v>
      </c>
      <c r="F507" s="21" t="e">
        <f>LEFT(Under11Boys!C19,FIND(" ",Under11Boys!C19)-1)</f>
        <v>#VALUE!</v>
      </c>
      <c r="G507" s="21" t="e">
        <f>RIGHT(Under11Boys!C19,LEN(Under11Boys!C19)-FIND(" ",Under11Boys!C19))</f>
        <v>#VALUE!</v>
      </c>
      <c r="H507" s="21" t="e">
        <f>VLOOKUP(Under11Boys!D19,clubs!A:B,2,FALSE)</f>
        <v>#N/A</v>
      </c>
      <c r="I507" s="21" t="str">
        <f>B507&amp;A507</f>
        <v>U11M</v>
      </c>
      <c r="J507" s="117">
        <f>Under11Boys!E19</f>
        <v>0.0</v>
      </c>
      <c r="K507" s="127">
        <f>Under11Boys!X19</f>
        <v>0.6</v>
      </c>
    </row>
    <row r="508" spans="1:18">
      <c r="A508" s="21" t="str">
        <f>Under11Boys!T20</f>
        <v>M</v>
      </c>
      <c r="B508" s="21" t="str">
        <f>Under11Boys!U20</f>
        <v>U11</v>
      </c>
      <c r="C508" s="21">
        <f>Under11Boys!V20</f>
        <v>100.0</v>
      </c>
      <c r="D508" s="21" t="str">
        <f>Under11Boys!W20</f>
        <v>A</v>
      </c>
      <c r="E508" s="98" t="str">
        <f>Under11Boys!B20</f>
        <v>7</v>
      </c>
      <c r="F508" s="21" t="e">
        <f>LEFT(Under11Boys!C20,FIND(" ",Under11Boys!C20)-1)</f>
        <v>#VALUE!</v>
      </c>
      <c r="G508" s="21" t="e">
        <f>RIGHT(Under11Boys!C20,LEN(Under11Boys!C20)-FIND(" ",Under11Boys!C20))</f>
        <v>#VALUE!</v>
      </c>
      <c r="H508" s="21" t="e">
        <f>VLOOKUP(Under11Boys!D20,clubs!A:B,2,FALSE)</f>
        <v>#N/A</v>
      </c>
      <c r="I508" s="21" t="str">
        <f>B508&amp;A508</f>
        <v>U11M</v>
      </c>
      <c r="J508" s="117">
        <f>Under11Boys!E20</f>
        <v>0.0</v>
      </c>
      <c r="K508" s="127">
        <f>Under11Boys!X20</f>
        <v>0.6</v>
      </c>
    </row>
    <row r="509" spans="1:18">
      <c r="A509" s="21" t="str">
        <f>Under11Boys!T21</f>
        <v>M</v>
      </c>
      <c r="B509" s="21" t="str">
        <f>Under11Boys!U21</f>
        <v>U11</v>
      </c>
      <c r="C509" s="21">
        <f>Under11Boys!V21</f>
        <v>100.0</v>
      </c>
      <c r="D509" s="21" t="str">
        <f>Under11Boys!W21</f>
        <v>A</v>
      </c>
      <c r="E509" s="98" t="str">
        <f>Under11Boys!B21</f>
        <v>8</v>
      </c>
      <c r="F509" s="21" t="e">
        <f>LEFT(Under11Boys!C21,FIND(" ",Under11Boys!C21)-1)</f>
        <v>#VALUE!</v>
      </c>
      <c r="G509" s="21" t="e">
        <f>RIGHT(Under11Boys!C21,LEN(Under11Boys!C21)-FIND(" ",Under11Boys!C21))</f>
        <v>#VALUE!</v>
      </c>
      <c r="H509" s="21" t="e">
        <f>VLOOKUP(Under11Boys!D21,clubs!A:B,2,FALSE)</f>
        <v>#N/A</v>
      </c>
      <c r="I509" s="21" t="str">
        <f>B509&amp;A509</f>
        <v>U11M</v>
      </c>
      <c r="J509" s="117">
        <f>Under11Boys!E21</f>
        <v>0.0</v>
      </c>
      <c r="K509" s="127">
        <f>Under11Boys!X21</f>
        <v>0.6</v>
      </c>
    </row>
    <row r="510" spans="1:18">
      <c r="A510" s="21">
        <f>Under11Boys!T22</f>
        <v>0.0</v>
      </c>
      <c r="B510" s="21">
        <f>Under11Boys!U22</f>
        <v>0.0</v>
      </c>
      <c r="C510" s="21">
        <f>Under11Boys!V22</f>
        <v>0.0</v>
      </c>
      <c r="D510" s="21">
        <f>Under11Boys!W22</f>
        <v>0.0</v>
      </c>
      <c r="E510" s="98">
        <f>Under11Boys!B22</f>
        <v>0.0</v>
      </c>
      <c r="F510" s="21" t="str">
        <f>LEFT(Under11Boys!C22,FIND(" ",Under11Boys!C22)-1)</f>
        <v>U11</v>
      </c>
      <c r="G510" s="21" t="str">
        <f>RIGHT(Under11Boys!C22,LEN(Under11Boys!C22)-FIND(" ",Under11Boys!C22))</f>
        <v>Boys B 100m</v>
      </c>
      <c r="H510" s="21" t="e">
        <f>VLOOKUP(Under11Boys!D22,clubs!A:B,2,FALSE)</f>
        <v>#N/A</v>
      </c>
      <c r="I510" s="21" t="str">
        <f>B510&amp;A510</f>
        <v>00</v>
      </c>
      <c r="J510" s="117">
        <f>Under11Boys!E22</f>
        <v>1.4</v>
      </c>
      <c r="K510" s="127">
        <f>Under11Boys!X22</f>
        <v>0.0</v>
      </c>
    </row>
    <row r="511" spans="1:18">
      <c r="A511" s="21" t="str">
        <f>Under11Boys!T23</f>
        <v>M</v>
      </c>
      <c r="B511" s="21" t="str">
        <f>Under11Boys!U23</f>
        <v>U11</v>
      </c>
      <c r="C511" s="21">
        <f>Under11Boys!V23</f>
        <v>100.0</v>
      </c>
      <c r="D511" s="21" t="str">
        <f>Under11Boys!W23</f>
        <v>B</v>
      </c>
      <c r="E511" s="98">
        <f>Under11Boys!B23</f>
        <v>1.0</v>
      </c>
      <c r="F511" s="21" t="str">
        <f>LEFT(Under11Boys!C23,FIND(" ",Under11Boys!C23)-1)</f>
        <v>Zico</v>
      </c>
      <c r="G511" s="21" t="str">
        <f>RIGHT(Under11Boys!C23,LEN(Under11Boys!C23)-FIND(" ",Under11Boys!C23))</f>
        <v>Jones</v>
      </c>
      <c r="H511" s="21" t="str">
        <f>VLOOKUP(Under11Boys!D23,clubs!A:B,2,FALSE)</f>
        <v>Barn</v>
      </c>
      <c r="I511" s="21" t="str">
        <f>B511&amp;A511</f>
        <v>U11M</v>
      </c>
      <c r="J511" s="117">
        <f>Under11Boys!E23</f>
        <v>15.19</v>
      </c>
      <c r="K511" s="127">
        <f>Under11Boys!X23</f>
        <v>1.4</v>
      </c>
    </row>
    <row r="512" spans="1:18">
      <c r="A512" s="21" t="str">
        <f>Under11Boys!T24</f>
        <v>M</v>
      </c>
      <c r="B512" s="21" t="str">
        <f>Under11Boys!U24</f>
        <v>U11</v>
      </c>
      <c r="C512" s="21">
        <f>Under11Boys!V24</f>
        <v>100.0</v>
      </c>
      <c r="D512" s="21" t="str">
        <f>Under11Boys!W24</f>
        <v>B</v>
      </c>
      <c r="E512" s="98">
        <f>Under11Boys!B24</f>
        <v>2.0</v>
      </c>
      <c r="F512" s="21" t="str">
        <f>LEFT(Under11Boys!C24,FIND(" ",Under11Boys!C24)-1)</f>
        <v>Max</v>
      </c>
      <c r="G512" s="21" t="str">
        <f>RIGHT(Under11Boys!C24,LEN(Under11Boys!C24)-FIND(" ",Under11Boys!C24))</f>
        <v>Turner</v>
      </c>
      <c r="H512" s="21" t="str">
        <f>VLOOKUP(Under11Boys!D24,clubs!A:B,2,FALSE)</f>
        <v>TVH</v>
      </c>
      <c r="I512" s="21" t="str">
        <f>B512&amp;A512</f>
        <v>U11M</v>
      </c>
      <c r="J512" s="117">
        <f>Under11Boys!E24</f>
        <v>16.16</v>
      </c>
      <c r="K512" s="127">
        <f>Under11Boys!X24</f>
        <v>1.4</v>
      </c>
    </row>
    <row r="513" spans="1:18">
      <c r="A513" s="21" t="str">
        <f>Under11Boys!T25</f>
        <v>M</v>
      </c>
      <c r="B513" s="21" t="str">
        <f>Under11Boys!U25</f>
        <v>U11</v>
      </c>
      <c r="C513" s="21">
        <f>Under11Boys!V25</f>
        <v>100.0</v>
      </c>
      <c r="D513" s="21" t="str">
        <f>Under11Boys!W25</f>
        <v>B</v>
      </c>
      <c r="E513" s="98">
        <f>Under11Boys!B25</f>
        <v>3.0</v>
      </c>
      <c r="F513" s="21" t="str">
        <f>LEFT(Under11Boys!C25,FIND(" ",Under11Boys!C25)-1)</f>
        <v>Victor</v>
      </c>
      <c r="G513" s="21" t="str">
        <f>RIGHT(Under11Boys!C25,LEN(Under11Boys!C25)-FIND(" ",Under11Boys!C25))</f>
        <v>Bright</v>
      </c>
      <c r="H513" s="21" t="str">
        <f>VLOOKUP(Under11Boys!D25,clubs!A:B,2,FALSE)</f>
        <v>High</v>
      </c>
      <c r="I513" s="21" t="str">
        <f>B513&amp;A513</f>
        <v>U11M</v>
      </c>
      <c r="J513" s="117">
        <f>Under11Boys!E25</f>
        <v>17.43</v>
      </c>
      <c r="K513" s="127">
        <f>Under11Boys!X25</f>
        <v>1.4</v>
      </c>
    </row>
    <row r="514" spans="1:18">
      <c r="A514" s="21" t="str">
        <f>Under11Boys!T26</f>
        <v>M</v>
      </c>
      <c r="B514" s="21" t="str">
        <f>Under11Boys!U26</f>
        <v>U11</v>
      </c>
      <c r="C514" s="21">
        <f>Under11Boys!V26</f>
        <v>100.0</v>
      </c>
      <c r="D514" s="21" t="str">
        <f>Under11Boys!W26</f>
        <v>B</v>
      </c>
      <c r="E514" s="98" t="str">
        <f>Under11Boys!B26</f>
        <v>4</v>
      </c>
      <c r="F514" s="21" t="e">
        <f>LEFT(Under11Boys!C26,FIND(" ",Under11Boys!C26)-1)</f>
        <v>#VALUE!</v>
      </c>
      <c r="G514" s="21" t="e">
        <f>RIGHT(Under11Boys!C26,LEN(Under11Boys!C26)-FIND(" ",Under11Boys!C26))</f>
        <v>#VALUE!</v>
      </c>
      <c r="H514" s="21" t="e">
        <f>VLOOKUP(Under11Boys!D26,clubs!A:B,2,FALSE)</f>
        <v>#N/A</v>
      </c>
      <c r="I514" s="21" t="str">
        <f>B514&amp;A514</f>
        <v>U11M</v>
      </c>
      <c r="J514" s="117">
        <f>Under11Boys!E26</f>
        <v>0.0</v>
      </c>
      <c r="K514" s="127">
        <f>Under11Boys!X26</f>
        <v>1.4</v>
      </c>
    </row>
    <row r="515" spans="1:18">
      <c r="A515" s="21" t="str">
        <f>Under11Boys!T27</f>
        <v>M</v>
      </c>
      <c r="B515" s="21" t="str">
        <f>Under11Boys!U27</f>
        <v>U11</v>
      </c>
      <c r="C515" s="21">
        <f>Under11Boys!V27</f>
        <v>100.0</v>
      </c>
      <c r="D515" s="21" t="str">
        <f>Under11Boys!W27</f>
        <v>B</v>
      </c>
      <c r="E515" s="98" t="str">
        <f>Under11Boys!B27</f>
        <v>5</v>
      </c>
      <c r="F515" s="21" t="e">
        <f>LEFT(Under11Boys!C27,FIND(" ",Under11Boys!C27)-1)</f>
        <v>#VALUE!</v>
      </c>
      <c r="G515" s="21" t="e">
        <f>RIGHT(Under11Boys!C27,LEN(Under11Boys!C27)-FIND(" ",Under11Boys!C27))</f>
        <v>#VALUE!</v>
      </c>
      <c r="H515" s="21" t="e">
        <f>VLOOKUP(Under11Boys!D27,clubs!A:B,2,FALSE)</f>
        <v>#N/A</v>
      </c>
      <c r="I515" s="21" t="str">
        <f>B515&amp;A515</f>
        <v>U11M</v>
      </c>
      <c r="J515" s="117">
        <f>Under11Boys!E27</f>
        <v>0.0</v>
      </c>
      <c r="K515" s="127">
        <f>Under11Boys!X27</f>
        <v>1.4</v>
      </c>
    </row>
    <row r="516" spans="1:18">
      <c r="A516" s="21" t="str">
        <f>Under11Boys!T28</f>
        <v>M</v>
      </c>
      <c r="B516" s="21" t="str">
        <f>Under11Boys!U28</f>
        <v>U11</v>
      </c>
      <c r="C516" s="21">
        <f>Under11Boys!V28</f>
        <v>100.0</v>
      </c>
      <c r="D516" s="21" t="str">
        <f>Under11Boys!W28</f>
        <v>B</v>
      </c>
      <c r="E516" s="98" t="str">
        <f>Under11Boys!B28</f>
        <v>6</v>
      </c>
      <c r="F516" s="21" t="e">
        <f>LEFT(Under11Boys!C28,FIND(" ",Under11Boys!C28)-1)</f>
        <v>#VALUE!</v>
      </c>
      <c r="G516" s="21" t="e">
        <f>RIGHT(Under11Boys!C28,LEN(Under11Boys!C28)-FIND(" ",Under11Boys!C28))</f>
        <v>#VALUE!</v>
      </c>
      <c r="H516" s="21" t="e">
        <f>VLOOKUP(Under11Boys!D28,clubs!A:B,2,FALSE)</f>
        <v>#N/A</v>
      </c>
      <c r="I516" s="21" t="str">
        <f>B516&amp;A516</f>
        <v>U11M</v>
      </c>
      <c r="J516" s="117">
        <f>Under11Boys!E28</f>
        <v>0.0</v>
      </c>
      <c r="K516" s="127">
        <f>Under11Boys!X28</f>
        <v>1.4</v>
      </c>
    </row>
    <row r="517" spans="1:18">
      <c r="A517" s="21" t="str">
        <f>Under11Boys!T29</f>
        <v>M</v>
      </c>
      <c r="B517" s="21" t="str">
        <f>Under11Boys!U29</f>
        <v>U11</v>
      </c>
      <c r="C517" s="21">
        <f>Under11Boys!V29</f>
        <v>100.0</v>
      </c>
      <c r="D517" s="21" t="str">
        <f>Under11Boys!W29</f>
        <v>B</v>
      </c>
      <c r="E517" s="98" t="str">
        <f>Under11Boys!B29</f>
        <v>7</v>
      </c>
      <c r="F517" s="21" t="e">
        <f>LEFT(Under11Boys!C29,FIND(" ",Under11Boys!C29)-1)</f>
        <v>#VALUE!</v>
      </c>
      <c r="G517" s="21" t="e">
        <f>RIGHT(Under11Boys!C29,LEN(Under11Boys!C29)-FIND(" ",Under11Boys!C29))</f>
        <v>#VALUE!</v>
      </c>
      <c r="H517" s="21" t="e">
        <f>VLOOKUP(Under11Boys!D29,clubs!A:B,2,FALSE)</f>
        <v>#N/A</v>
      </c>
      <c r="I517" s="21" t="str">
        <f>B517&amp;A517</f>
        <v>U11M</v>
      </c>
      <c r="J517" s="117">
        <f>Under11Boys!E29</f>
        <v>0.0</v>
      </c>
      <c r="K517" s="127">
        <f>Under11Boys!X29</f>
        <v>1.4</v>
      </c>
    </row>
    <row r="518" spans="1:18">
      <c r="A518" s="21" t="str">
        <f>Under11Boys!T30</f>
        <v>M</v>
      </c>
      <c r="B518" s="21" t="str">
        <f>Under11Boys!U30</f>
        <v>U11</v>
      </c>
      <c r="C518" s="21">
        <f>Under11Boys!V30</f>
        <v>100.0</v>
      </c>
      <c r="D518" s="21" t="str">
        <f>Under11Boys!W30</f>
        <v>B</v>
      </c>
      <c r="E518" s="98" t="str">
        <f>Under11Boys!B30</f>
        <v>8</v>
      </c>
      <c r="F518" s="21" t="e">
        <f>LEFT(Under11Boys!C30,FIND(" ",Under11Boys!C30)-1)</f>
        <v>#VALUE!</v>
      </c>
      <c r="G518" s="21" t="e">
        <f>RIGHT(Under11Boys!C30,LEN(Under11Boys!C30)-FIND(" ",Under11Boys!C30))</f>
        <v>#VALUE!</v>
      </c>
      <c r="H518" s="21" t="e">
        <f>VLOOKUP(Under11Boys!D30,clubs!A:B,2,FALSE)</f>
        <v>#N/A</v>
      </c>
      <c r="I518" s="21" t="str">
        <f>B518&amp;A518</f>
        <v>U11M</v>
      </c>
      <c r="J518" s="117">
        <f>Under11Boys!E30</f>
        <v>0.0</v>
      </c>
      <c r="K518" s="127">
        <f>Under11Boys!X30</f>
        <v>1.4</v>
      </c>
    </row>
    <row r="519" spans="1:18">
      <c r="A519" s="21">
        <f>Under11Boys!T31</f>
        <v>0.0</v>
      </c>
      <c r="B519" s="21">
        <f>Under11Boys!U31</f>
        <v>0.0</v>
      </c>
      <c r="C519" s="21">
        <f>Under11Boys!V31</f>
        <v>0.0</v>
      </c>
      <c r="D519" s="21">
        <f>Under11Boys!W31</f>
        <v>0.0</v>
      </c>
      <c r="E519" s="98">
        <f>Under11Boys!B31</f>
        <v>0.0</v>
      </c>
      <c r="F519" s="21" t="str">
        <f>LEFT(Under11Boys!C31,FIND(" ",Under11Boys!C31)-1)</f>
        <v>U11</v>
      </c>
      <c r="G519" s="21" t="str">
        <f>RIGHT(Under11Boys!C31,LEN(Under11Boys!C31)-FIND(" ",Under11Boys!C31))</f>
        <v>Boys A 800m</v>
      </c>
      <c r="H519" s="21" t="e">
        <f>VLOOKUP(Under11Boys!D31,clubs!A:B,2,FALSE)</f>
        <v>#N/A</v>
      </c>
      <c r="I519" s="21" t="str">
        <f>B519&amp;A519</f>
        <v>00</v>
      </c>
      <c r="J519" s="117" t="str">
        <f>Under11Boys!E31</f>
        <v>.</v>
      </c>
      <c r="K519" s="127">
        <f>Under11Boys!X31</f>
        <v>0.0</v>
      </c>
    </row>
    <row r="520" spans="1:18">
      <c r="A520" s="21" t="str">
        <f>Under11Boys!T32</f>
        <v>M</v>
      </c>
      <c r="B520" s="21" t="str">
        <f>Under11Boys!U32</f>
        <v>U11</v>
      </c>
      <c r="C520" s="21">
        <f>Under11Boys!V32</f>
        <v>800.0</v>
      </c>
      <c r="D520" s="21" t="str">
        <f>Under11Boys!W32</f>
        <v>A</v>
      </c>
      <c r="E520" s="98">
        <f>Under11Boys!B32</f>
        <v>1.0</v>
      </c>
      <c r="F520" s="21" t="e">
        <f>LEFT(Under11Boys!C32,FIND(" ",Under11Boys!C32)-1)</f>
        <v>#VALUE!</v>
      </c>
      <c r="G520" s="21" t="e">
        <f>RIGHT(Under11Boys!C32,LEN(Under11Boys!C32)-FIND(" ",Under11Boys!C32))</f>
        <v>#VALUE!</v>
      </c>
      <c r="H520" s="21" t="str">
        <f>VLOOKUP(Under11Boys!D32,clubs!A:B,2,FALSE)</f>
        <v>SBH</v>
      </c>
      <c r="I520" s="21" t="str">
        <f>B520&amp;A520</f>
        <v>U11M</v>
      </c>
      <c r="J520" s="117" t="str">
        <f>Under11Boys!E32</f>
        <v>2:38.37</v>
      </c>
      <c r="K520" s="127">
        <f>Under11Boys!X32</f>
        <v>0.0</v>
      </c>
    </row>
    <row r="521" spans="1:18">
      <c r="A521" s="21" t="str">
        <f>Under11Boys!T33</f>
        <v>M</v>
      </c>
      <c r="B521" s="21" t="str">
        <f>Under11Boys!U33</f>
        <v>U11</v>
      </c>
      <c r="C521" s="21">
        <f>Under11Boys!V33</f>
        <v>800.0</v>
      </c>
      <c r="D521" s="21" t="str">
        <f>Under11Boys!W33</f>
        <v>A</v>
      </c>
      <c r="E521" s="98">
        <f>Under11Boys!B33</f>
        <v>2.0</v>
      </c>
      <c r="F521" s="21" t="str">
        <f>LEFT(Under11Boys!C33,FIND(" ",Under11Boys!C33)-1)</f>
        <v>Max</v>
      </c>
      <c r="G521" s="21" t="str">
        <f>RIGHT(Under11Boys!C33,LEN(Under11Boys!C33)-FIND(" ",Under11Boys!C33))</f>
        <v>Deasy</v>
      </c>
      <c r="H521" s="21" t="str">
        <f>VLOOKUP(Under11Boys!D33,clubs!A:B,2,FALSE)</f>
        <v>Lon Hth</v>
      </c>
      <c r="I521" s="21" t="str">
        <f>B521&amp;A521</f>
        <v>U11M</v>
      </c>
      <c r="J521" s="117" t="str">
        <f>Under11Boys!E33</f>
        <v>2:48.85</v>
      </c>
      <c r="K521" s="127">
        <f>Under11Boys!X33</f>
        <v>0.0</v>
      </c>
    </row>
    <row r="522" spans="1:18">
      <c r="A522" s="21" t="str">
        <f>Under11Boys!T34</f>
        <v>M</v>
      </c>
      <c r="B522" s="21" t="str">
        <f>Under11Boys!U34</f>
        <v>U11</v>
      </c>
      <c r="C522" s="21">
        <f>Under11Boys!V34</f>
        <v>800.0</v>
      </c>
      <c r="D522" s="21" t="str">
        <f>Under11Boys!W34</f>
        <v>A</v>
      </c>
      <c r="E522" s="98">
        <f>Under11Boys!B34</f>
        <v>3.0</v>
      </c>
      <c r="F522" s="21" t="str">
        <f>LEFT(Under11Boys!C34,FIND(" ",Under11Boys!C34)-1)</f>
        <v>Morris</v>
      </c>
      <c r="G522" s="21" t="str">
        <f>RIGHT(Under11Boys!C34,LEN(Under11Boys!C34)-FIND(" ",Under11Boys!C34))</f>
        <v>Rock</v>
      </c>
      <c r="H522" s="21" t="str">
        <f>VLOOKUP(Under11Boys!D34,clubs!A:B,2,FALSE)</f>
        <v>TVH</v>
      </c>
      <c r="I522" s="21" t="str">
        <f>B522&amp;A522</f>
        <v>U11M</v>
      </c>
      <c r="J522" s="117" t="str">
        <f>Under11Boys!E34</f>
        <v>2:51.68</v>
      </c>
      <c r="K522" s="127">
        <f>Under11Boys!X34</f>
        <v>0.0</v>
      </c>
    </row>
    <row r="523" spans="1:18">
      <c r="A523" s="21" t="str">
        <f>Under11Boys!T35</f>
        <v>M</v>
      </c>
      <c r="B523" s="21" t="str">
        <f>Under11Boys!U35</f>
        <v>U11</v>
      </c>
      <c r="C523" s="21">
        <f>Under11Boys!V35</f>
        <v>800.0</v>
      </c>
      <c r="D523" s="21" t="str">
        <f>Under11Boys!W35</f>
        <v>A</v>
      </c>
      <c r="E523" s="98" t="str">
        <f>Under11Boys!B35</f>
        <v>4</v>
      </c>
      <c r="F523" s="21" t="str">
        <f>LEFT(Under11Boys!C35,FIND(" ",Under11Boys!C35)-1)</f>
        <v>Zico</v>
      </c>
      <c r="G523" s="21" t="str">
        <f>RIGHT(Under11Boys!C35,LEN(Under11Boys!C35)-FIND(" ",Under11Boys!C35))</f>
        <v>Jones</v>
      </c>
      <c r="H523" s="21" t="str">
        <f>VLOOKUP(Under11Boys!D35,clubs!A:B,2,FALSE)</f>
        <v>Barn</v>
      </c>
      <c r="I523" s="21" t="str">
        <f>B523&amp;A523</f>
        <v>U11M</v>
      </c>
      <c r="J523" s="117" t="str">
        <f>Under11Boys!E35</f>
        <v>2:53.04</v>
      </c>
      <c r="K523" s="127">
        <f>Under11Boys!X35</f>
        <v>0.0</v>
      </c>
    </row>
    <row r="524" spans="1:18">
      <c r="A524" s="21" t="str">
        <f>Under11Boys!T36</f>
        <v>M</v>
      </c>
      <c r="B524" s="21" t="str">
        <f>Under11Boys!U36</f>
        <v>U11</v>
      </c>
      <c r="C524" s="21">
        <f>Under11Boys!V36</f>
        <v>800.0</v>
      </c>
      <c r="D524" s="21" t="str">
        <f>Under11Boys!W36</f>
        <v>A</v>
      </c>
      <c r="E524" s="98" t="str">
        <f>Under11Boys!B36</f>
        <v>5</v>
      </c>
      <c r="F524" s="21" t="str">
        <f>LEFT(Under11Boys!C36,FIND(" ",Under11Boys!C36)-1)</f>
        <v>LIAM</v>
      </c>
      <c r="G524" s="21" t="str">
        <f>RIGHT(Under11Boys!C36,LEN(Under11Boys!C36)-FIND(" ",Under11Boys!C36))</f>
        <v>BAILEY</v>
      </c>
      <c r="H524" s="21" t="str">
        <f>VLOOKUP(Under11Boys!D36,clubs!A:B,2,FALSE)</f>
        <v>High</v>
      </c>
      <c r="I524" s="21" t="str">
        <f>B524&amp;A524</f>
        <v>U11M</v>
      </c>
      <c r="J524" s="117" t="str">
        <f>Under11Boys!E36</f>
        <v>2:53.52</v>
      </c>
      <c r="K524" s="127">
        <f>Under11Boys!X36</f>
        <v>0.0</v>
      </c>
    </row>
    <row r="525" spans="1:18">
      <c r="A525" s="21" t="str">
        <f>Under11Boys!T37</f>
        <v>M</v>
      </c>
      <c r="B525" s="21" t="str">
        <f>Under11Boys!U37</f>
        <v>U11</v>
      </c>
      <c r="C525" s="21">
        <f>Under11Boys!V37</f>
        <v>800.0</v>
      </c>
      <c r="D525" s="21" t="str">
        <f>Under11Boys!W37</f>
        <v>A</v>
      </c>
      <c r="E525" s="98" t="str">
        <f>Under11Boys!B37</f>
        <v>6</v>
      </c>
      <c r="F525" s="21" t="str">
        <f>LEFT(Under11Boys!C37,FIND(" ",Under11Boys!C37)-1)</f>
        <v>Max</v>
      </c>
      <c r="G525" s="21" t="str">
        <f>RIGHT(Under11Boys!C37,LEN(Under11Boys!C37)-FIND(" ",Under11Boys!C37))</f>
        <v>Kercher</v>
      </c>
      <c r="H525" s="21" t="str">
        <f>VLOOKUP(Under11Boys!D37,clubs!A:B,2,FALSE)</f>
        <v>Trent P</v>
      </c>
      <c r="I525" s="21" t="str">
        <f>B525&amp;A525</f>
        <v>U11M</v>
      </c>
      <c r="J525" s="117" t="str">
        <f>Under11Boys!E37</f>
        <v>3:16.97</v>
      </c>
      <c r="K525" s="127">
        <f>Under11Boys!X37</f>
        <v>0.0</v>
      </c>
    </row>
    <row r="526" spans="1:18">
      <c r="A526" s="21" t="str">
        <f>Under11Boys!T38</f>
        <v>M</v>
      </c>
      <c r="B526" s="21" t="str">
        <f>Under11Boys!U38</f>
        <v>U11</v>
      </c>
      <c r="C526" s="21">
        <f>Under11Boys!V38</f>
        <v>800.0</v>
      </c>
      <c r="D526" s="21" t="str">
        <f>Under11Boys!W38</f>
        <v>A</v>
      </c>
      <c r="E526" s="98" t="str">
        <f>Under11Boys!B38</f>
        <v>7</v>
      </c>
      <c r="F526" s="21" t="e">
        <f>LEFT(Under11Boys!C38,FIND(" ",Under11Boys!C38)-1)</f>
        <v>#VALUE!</v>
      </c>
      <c r="G526" s="21" t="e">
        <f>RIGHT(Under11Boys!C38,LEN(Under11Boys!C38)-FIND(" ",Under11Boys!C38))</f>
        <v>#VALUE!</v>
      </c>
      <c r="H526" s="21" t="str">
        <f>VLOOKUP(Under11Boys!D38,clubs!A:B,2,FALSE)</f>
        <v>E&amp;H</v>
      </c>
      <c r="I526" s="21" t="str">
        <f>B526&amp;A526</f>
        <v>U11M</v>
      </c>
      <c r="J526" s="117" t="str">
        <f>Under11Boys!E38</f>
        <v>3:23.37</v>
      </c>
      <c r="K526" s="127">
        <f>Under11Boys!X38</f>
        <v>0.0</v>
      </c>
    </row>
    <row r="527" spans="1:18">
      <c r="A527" s="21" t="str">
        <f>Under11Boys!T39</f>
        <v>M</v>
      </c>
      <c r="B527" s="21" t="str">
        <f>Under11Boys!U39</f>
        <v>U11</v>
      </c>
      <c r="C527" s="21">
        <f>Under11Boys!V39</f>
        <v>800.0</v>
      </c>
      <c r="D527" s="21" t="str">
        <f>Under11Boys!W39</f>
        <v>A</v>
      </c>
      <c r="E527" s="98" t="str">
        <f>Under11Boys!B39</f>
        <v>8</v>
      </c>
      <c r="F527" s="21" t="e">
        <f>LEFT(Under11Boys!C39,FIND(" ",Under11Boys!C39)-1)</f>
        <v>#VALUE!</v>
      </c>
      <c r="G527" s="21" t="e">
        <f>RIGHT(Under11Boys!C39,LEN(Under11Boys!C39)-FIND(" ",Under11Boys!C39))</f>
        <v>#VALUE!</v>
      </c>
      <c r="H527" s="21" t="e">
        <f>VLOOKUP(Under11Boys!D39,clubs!A:B,2,FALSE)</f>
        <v>#N/A</v>
      </c>
      <c r="I527" s="21" t="str">
        <f>B527&amp;A527</f>
        <v>U11M</v>
      </c>
      <c r="J527" s="117">
        <f>Under11Boys!E39</f>
        <v>0.0</v>
      </c>
      <c r="K527" s="127">
        <f>Under11Boys!X39</f>
        <v>0.0</v>
      </c>
    </row>
    <row r="528" spans="1:18">
      <c r="A528" s="21">
        <f>Under11Boys!T40</f>
        <v>0.0</v>
      </c>
      <c r="B528" s="21">
        <f>Under11Boys!U40</f>
        <v>0.0</v>
      </c>
      <c r="C528" s="21">
        <f>Under11Boys!V40</f>
        <v>0.0</v>
      </c>
      <c r="D528" s="21">
        <f>Under11Boys!W40</f>
        <v>0.0</v>
      </c>
      <c r="E528" s="98">
        <f>Under11Boys!B40</f>
        <v>0.0</v>
      </c>
      <c r="F528" s="21" t="str">
        <f>LEFT(Under11Boys!C40,FIND(" ",Under11Boys!C40)-1)</f>
        <v>U11</v>
      </c>
      <c r="G528" s="21" t="str">
        <f>RIGHT(Under11Boys!C40,LEN(Under11Boys!C40)-FIND(" ",Under11Boys!C40))</f>
        <v>Boys B 800m</v>
      </c>
      <c r="H528" s="21" t="e">
        <f>VLOOKUP(Under11Boys!D40,clubs!A:B,2,FALSE)</f>
        <v>#N/A</v>
      </c>
      <c r="I528" s="21" t="str">
        <f>B528&amp;A528</f>
        <v>00</v>
      </c>
      <c r="J528" s="117" t="str">
        <f>Under11Boys!E40</f>
        <v>.</v>
      </c>
      <c r="K528" s="127">
        <f>Under11Boys!X40</f>
        <v>0.0</v>
      </c>
    </row>
    <row r="529" spans="1:18">
      <c r="A529" s="21" t="str">
        <f>Under11Boys!T41</f>
        <v>M</v>
      </c>
      <c r="B529" s="21" t="str">
        <f>Under11Boys!U41</f>
        <v>U11</v>
      </c>
      <c r="C529" s="21">
        <f>Under11Boys!V41</f>
        <v>800.0</v>
      </c>
      <c r="D529" s="21" t="str">
        <f>Under11Boys!W41</f>
        <v>B</v>
      </c>
      <c r="E529" s="98">
        <f>Under11Boys!B41</f>
        <v>1.0</v>
      </c>
      <c r="F529" s="21" t="str">
        <f>LEFT(Under11Boys!C41,FIND(" ",Under11Boys!C41)-1)</f>
        <v>Max</v>
      </c>
      <c r="G529" s="21" t="str">
        <f>RIGHT(Under11Boys!C41,LEN(Under11Boys!C41)-FIND(" ",Under11Boys!C41))</f>
        <v>Turner</v>
      </c>
      <c r="H529" s="21" t="str">
        <f>VLOOKUP(Under11Boys!D41,clubs!A:B,2,FALSE)</f>
        <v>TVH</v>
      </c>
      <c r="I529" s="21" t="str">
        <f>B529&amp;A529</f>
        <v>U11M</v>
      </c>
      <c r="J529" s="117" t="str">
        <f>Under11Boys!E41</f>
        <v>2:54.84</v>
      </c>
      <c r="K529" s="127">
        <f>Under11Boys!X41</f>
        <v>0.0</v>
      </c>
    </row>
    <row r="530" spans="1:18">
      <c r="A530" s="21" t="str">
        <f>Under11Boys!T42</f>
        <v>M</v>
      </c>
      <c r="B530" s="21" t="str">
        <f>Under11Boys!U42</f>
        <v>U11</v>
      </c>
      <c r="C530" s="21">
        <f>Under11Boys!V42</f>
        <v>800.0</v>
      </c>
      <c r="D530" s="21" t="str">
        <f>Under11Boys!W42</f>
        <v>B</v>
      </c>
      <c r="E530" s="98">
        <f>Under11Boys!B42</f>
        <v>2.0</v>
      </c>
      <c r="F530" s="21" t="str">
        <f>LEFT(Under11Boys!C42,FIND(" ",Under11Boys!C42)-1)</f>
        <v>Noah</v>
      </c>
      <c r="G530" s="21" t="str">
        <f>RIGHT(Under11Boys!C42,LEN(Under11Boys!C42)-FIND(" ",Under11Boys!C42))</f>
        <v>Clarke</v>
      </c>
      <c r="H530" s="21" t="str">
        <f>VLOOKUP(Under11Boys!D42,clubs!A:B,2,FALSE)</f>
        <v>Barn</v>
      </c>
      <c r="I530" s="21" t="str">
        <f>B530&amp;A530</f>
        <v>U11M</v>
      </c>
      <c r="J530" s="117" t="str">
        <f>Under11Boys!E42</f>
        <v>3:00.55</v>
      </c>
      <c r="K530" s="127">
        <f>Under11Boys!X42</f>
        <v>0.0</v>
      </c>
    </row>
    <row r="531" spans="1:18">
      <c r="A531" s="21" t="str">
        <f>Under11Boys!T43</f>
        <v>M</v>
      </c>
      <c r="B531" s="21" t="str">
        <f>Under11Boys!U43</f>
        <v>U11</v>
      </c>
      <c r="C531" s="21">
        <f>Under11Boys!V43</f>
        <v>800.0</v>
      </c>
      <c r="D531" s="21" t="str">
        <f>Under11Boys!W43</f>
        <v>B</v>
      </c>
      <c r="E531" s="98">
        <f>Under11Boys!B43</f>
        <v>3.0</v>
      </c>
      <c r="F531" s="21" t="str">
        <f>LEFT(Under11Boys!C43,FIND(" ",Under11Boys!C43)-1)</f>
        <v>JOSEPH</v>
      </c>
      <c r="G531" s="21" t="str">
        <f>RIGHT(Under11Boys!C43,LEN(Under11Boys!C43)-FIND(" ",Under11Boys!C43))</f>
        <v>HAYES</v>
      </c>
      <c r="H531" s="21" t="str">
        <f>VLOOKUP(Under11Boys!D43,clubs!A:B,2,FALSE)</f>
        <v>High</v>
      </c>
      <c r="I531" s="21" t="str">
        <f>B531&amp;A531</f>
        <v>U11M</v>
      </c>
      <c r="J531" s="117" t="str">
        <f>Under11Boys!E43</f>
        <v>3:04.39</v>
      </c>
      <c r="K531" s="127">
        <f>Under11Boys!X43</f>
        <v>0.0</v>
      </c>
    </row>
    <row r="532" spans="1:18">
      <c r="A532" s="21" t="str">
        <f>Under11Boys!T44</f>
        <v>M</v>
      </c>
      <c r="B532" s="21" t="str">
        <f>Under11Boys!U44</f>
        <v>U11</v>
      </c>
      <c r="C532" s="21">
        <f>Under11Boys!V44</f>
        <v>800.0</v>
      </c>
      <c r="D532" s="21" t="str">
        <f>Under11Boys!W44</f>
        <v>B</v>
      </c>
      <c r="E532" s="98" t="str">
        <f>Under11Boys!B44</f>
        <v>4</v>
      </c>
      <c r="F532" s="21" t="e">
        <f>LEFT(Under11Boys!C44,FIND(" ",Under11Boys!C44)-1)</f>
        <v>#VALUE!</v>
      </c>
      <c r="G532" s="21" t="e">
        <f>RIGHT(Under11Boys!C44,LEN(Under11Boys!C44)-FIND(" ",Under11Boys!C44))</f>
        <v>#VALUE!</v>
      </c>
      <c r="H532" s="21" t="e">
        <f>VLOOKUP(Under11Boys!D44,clubs!A:B,2,FALSE)</f>
        <v>#N/A</v>
      </c>
      <c r="I532" s="21" t="str">
        <f>B532&amp;A532</f>
        <v>U11M</v>
      </c>
      <c r="J532" s="117">
        <f>Under11Boys!E44</f>
        <v>0.0</v>
      </c>
      <c r="K532" s="127">
        <f>Under11Boys!X44</f>
        <v>0.0</v>
      </c>
    </row>
    <row r="533" spans="1:18">
      <c r="A533" s="21" t="str">
        <f>Under11Boys!T45</f>
        <v>M</v>
      </c>
      <c r="B533" s="21" t="str">
        <f>Under11Boys!U45</f>
        <v>U11</v>
      </c>
      <c r="C533" s="21">
        <f>Under11Boys!V45</f>
        <v>800.0</v>
      </c>
      <c r="D533" s="21" t="str">
        <f>Under11Boys!W45</f>
        <v>B</v>
      </c>
      <c r="E533" s="98" t="str">
        <f>Under11Boys!B45</f>
        <v>5</v>
      </c>
      <c r="F533" s="21" t="e">
        <f>LEFT(Under11Boys!C45,FIND(" ",Under11Boys!C45)-1)</f>
        <v>#VALUE!</v>
      </c>
      <c r="G533" s="21" t="e">
        <f>RIGHT(Under11Boys!C45,LEN(Under11Boys!C45)-FIND(" ",Under11Boys!C45))</f>
        <v>#VALUE!</v>
      </c>
      <c r="H533" s="21" t="e">
        <f>VLOOKUP(Under11Boys!D45,clubs!A:B,2,FALSE)</f>
        <v>#N/A</v>
      </c>
      <c r="I533" s="21" t="str">
        <f>B533&amp;A533</f>
        <v>U11M</v>
      </c>
      <c r="J533" s="117">
        <f>Under11Boys!E45</f>
        <v>0.0</v>
      </c>
      <c r="K533" s="127">
        <f>Under11Boys!X45</f>
        <v>0.0</v>
      </c>
    </row>
    <row r="534" spans="1:18">
      <c r="A534" s="21" t="str">
        <f>Under11Boys!T46</f>
        <v>M</v>
      </c>
      <c r="B534" s="21" t="str">
        <f>Under11Boys!U46</f>
        <v>U11</v>
      </c>
      <c r="C534" s="21">
        <f>Under11Boys!V46</f>
        <v>800.0</v>
      </c>
      <c r="D534" s="21" t="str">
        <f>Under11Boys!W46</f>
        <v>B</v>
      </c>
      <c r="E534" s="98" t="str">
        <f>Under11Boys!B46</f>
        <v>6</v>
      </c>
      <c r="F534" s="21" t="e">
        <f>LEFT(Under11Boys!C46,FIND(" ",Under11Boys!C46)-1)</f>
        <v>#VALUE!</v>
      </c>
      <c r="G534" s="21" t="e">
        <f>RIGHT(Under11Boys!C46,LEN(Under11Boys!C46)-FIND(" ",Under11Boys!C46))</f>
        <v>#VALUE!</v>
      </c>
      <c r="H534" s="21" t="e">
        <f>VLOOKUP(Under11Boys!D46,clubs!A:B,2,FALSE)</f>
        <v>#N/A</v>
      </c>
      <c r="I534" s="21" t="str">
        <f>B534&amp;A534</f>
        <v>U11M</v>
      </c>
      <c r="J534" s="117">
        <f>Under11Boys!E46</f>
        <v>0.0</v>
      </c>
      <c r="K534" s="127">
        <f>Under11Boys!X46</f>
        <v>0.0</v>
      </c>
    </row>
    <row r="535" spans="1:18">
      <c r="A535" s="21" t="str">
        <f>Under11Boys!T47</f>
        <v>M</v>
      </c>
      <c r="B535" s="21" t="str">
        <f>Under11Boys!U47</f>
        <v>U11</v>
      </c>
      <c r="C535" s="21">
        <f>Under11Boys!V47</f>
        <v>800.0</v>
      </c>
      <c r="D535" s="21" t="str">
        <f>Under11Boys!W47</f>
        <v>B</v>
      </c>
      <c r="E535" s="98" t="str">
        <f>Under11Boys!B47</f>
        <v>7</v>
      </c>
      <c r="F535" s="21" t="e">
        <f>LEFT(Under11Boys!C47,FIND(" ",Under11Boys!C47)-1)</f>
        <v>#VALUE!</v>
      </c>
      <c r="G535" s="21" t="e">
        <f>RIGHT(Under11Boys!C47,LEN(Under11Boys!C47)-FIND(" ",Under11Boys!C47))</f>
        <v>#VALUE!</v>
      </c>
      <c r="H535" s="21" t="e">
        <f>VLOOKUP(Under11Boys!D47,clubs!A:B,2,FALSE)</f>
        <v>#N/A</v>
      </c>
      <c r="I535" s="21" t="str">
        <f>B535&amp;A535</f>
        <v>U11M</v>
      </c>
      <c r="J535" s="117">
        <f>Under11Boys!E47</f>
        <v>0.0</v>
      </c>
      <c r="K535" s="127">
        <f>Under11Boys!X47</f>
        <v>0.0</v>
      </c>
    </row>
    <row r="536" spans="1:18">
      <c r="A536" s="21" t="str">
        <f>Under11Boys!T48</f>
        <v>M</v>
      </c>
      <c r="B536" s="21" t="str">
        <f>Under11Boys!U48</f>
        <v>U11</v>
      </c>
      <c r="C536" s="21">
        <f>Under11Boys!V48</f>
        <v>800.0</v>
      </c>
      <c r="D536" s="21" t="str">
        <f>Under11Boys!W48</f>
        <v>B</v>
      </c>
      <c r="E536" s="98" t="str">
        <f>Under11Boys!B48</f>
        <v>8</v>
      </c>
      <c r="F536" s="21" t="e">
        <f>LEFT(Under11Boys!C48,FIND(" ",Under11Boys!C48)-1)</f>
        <v>#VALUE!</v>
      </c>
      <c r="G536" s="21" t="e">
        <f>RIGHT(Under11Boys!C48,LEN(Under11Boys!C48)-FIND(" ",Under11Boys!C48))</f>
        <v>#VALUE!</v>
      </c>
      <c r="H536" s="21" t="e">
        <f>VLOOKUP(Under11Boys!D48,clubs!A:B,2,FALSE)</f>
        <v>#N/A</v>
      </c>
      <c r="I536" s="21" t="str">
        <f>B536&amp;A536</f>
        <v>U11M</v>
      </c>
      <c r="J536" s="117">
        <f>Under11Boys!E48</f>
        <v>0.0</v>
      </c>
      <c r="K536" s="127">
        <f>Under11Boys!X48</f>
        <v>0.0</v>
      </c>
    </row>
    <row r="537" spans="1:18">
      <c r="A537" s="21">
        <f>Under11Boys!T49</f>
        <v>0.0</v>
      </c>
      <c r="B537" s="21">
        <f>Under11Boys!U49</f>
        <v>0.0</v>
      </c>
      <c r="C537" s="21">
        <f>Under11Boys!V49</f>
        <v>0.0</v>
      </c>
      <c r="D537" s="21">
        <f>Under11Boys!W49</f>
        <v>0.0</v>
      </c>
      <c r="E537" s="98">
        <f>Under11Boys!B49</f>
        <v>0.0</v>
      </c>
      <c r="F537" s="21" t="str">
        <f>LEFT(Under11Boys!C49,FIND(" ",Under11Boys!C49)-1)</f>
        <v>U11</v>
      </c>
      <c r="G537" s="21" t="str">
        <f>RIGHT(Under11Boys!C49,LEN(Under11Boys!C49)-FIND(" ",Under11Boys!C49))</f>
        <v>Boys A Long Jump</v>
      </c>
      <c r="H537" s="21" t="e">
        <f>VLOOKUP(Under11Boys!D49,clubs!A:B,2,FALSE)</f>
        <v>#N/A</v>
      </c>
      <c r="I537" s="21" t="str">
        <f>B537&amp;A537</f>
        <v>00</v>
      </c>
      <c r="J537" s="117" t="str">
        <f>Under11Boys!E49</f>
        <v>.</v>
      </c>
      <c r="K537" s="127">
        <f>Under11Boys!X49</f>
        <v>0.0</v>
      </c>
    </row>
    <row r="538" spans="1:18">
      <c r="A538" s="21" t="str">
        <f>Under11Boys!T50</f>
        <v>M</v>
      </c>
      <c r="B538" s="21" t="str">
        <f>Under11Boys!U50</f>
        <v>U11</v>
      </c>
      <c r="C538" s="21" t="str">
        <f>Under11Boys!V50</f>
        <v>LJ</v>
      </c>
      <c r="D538" s="21" t="str">
        <f>Under11Boys!W50</f>
        <v>A</v>
      </c>
      <c r="E538" s="98">
        <f>Under11Boys!B50</f>
        <v>1.0</v>
      </c>
      <c r="F538" s="21" t="str">
        <f>LEFT(Under11Boys!C50,FIND(" ",Under11Boys!C50)-1)</f>
        <v>Pela</v>
      </c>
      <c r="G538" s="21" t="str">
        <f>RIGHT(Under11Boys!C50,LEN(Under11Boys!C50)-FIND(" ",Under11Boys!C50))</f>
        <v>Andrews</v>
      </c>
      <c r="H538" s="21" t="str">
        <f>VLOOKUP(Under11Boys!D50,clubs!A:B,2,FALSE)</f>
        <v>TVH</v>
      </c>
      <c r="I538" s="21" t="str">
        <f>B538&amp;A538</f>
        <v>U11M</v>
      </c>
      <c r="J538" s="117">
        <f>Under11Boys!E50</f>
        <v>3.7</v>
      </c>
      <c r="K538" s="127" t="str">
        <f>Under11Boys!X50</f>
        <v/>
      </c>
    </row>
    <row r="539" spans="1:18">
      <c r="A539" s="21" t="str">
        <f>Under11Boys!T51</f>
        <v>M</v>
      </c>
      <c r="B539" s="21" t="str">
        <f>Under11Boys!U51</f>
        <v>U11</v>
      </c>
      <c r="C539" s="21" t="str">
        <f>Under11Boys!V51</f>
        <v>LJ</v>
      </c>
      <c r="D539" s="21" t="str">
        <f>Under11Boys!W51</f>
        <v>A</v>
      </c>
      <c r="E539" s="98">
        <f>Under11Boys!B51</f>
        <v>2.0</v>
      </c>
      <c r="F539" s="21" t="str">
        <f>LEFT(Under11Boys!C51,FIND(" ",Under11Boys!C51)-1)</f>
        <v>Henry</v>
      </c>
      <c r="G539" s="21" t="str">
        <f>RIGHT(Under11Boys!C51,LEN(Under11Boys!C51)-FIND(" ",Under11Boys!C51))</f>
        <v>Rugg</v>
      </c>
      <c r="H539" s="21" t="str">
        <f>VLOOKUP(Under11Boys!D51,clubs!A:B,2,FALSE)</f>
        <v>E&amp;H</v>
      </c>
      <c r="I539" s="21" t="str">
        <f>B539&amp;A539</f>
        <v>U11M</v>
      </c>
      <c r="J539" s="117">
        <f>Under11Boys!E51</f>
        <v>3.04</v>
      </c>
      <c r="K539" s="127" t="str">
        <f>Under11Boys!X51</f>
        <v/>
      </c>
    </row>
    <row r="540" spans="1:18">
      <c r="A540" s="21" t="str">
        <f>Under11Boys!T52</f>
        <v>M</v>
      </c>
      <c r="B540" s="21" t="str">
        <f>Under11Boys!U52</f>
        <v>U11</v>
      </c>
      <c r="C540" s="21" t="str">
        <f>Under11Boys!V52</f>
        <v>LJ</v>
      </c>
      <c r="D540" s="21" t="str">
        <f>Under11Boys!W52</f>
        <v>A</v>
      </c>
      <c r="E540" s="98">
        <f>Under11Boys!B52</f>
        <v>3.0</v>
      </c>
      <c r="F540" s="21" t="str">
        <f>LEFT(Under11Boys!C52,FIND(" ",Under11Boys!C52)-1)</f>
        <v>Victor</v>
      </c>
      <c r="G540" s="21" t="str">
        <f>RIGHT(Under11Boys!C52,LEN(Under11Boys!C52)-FIND(" ",Under11Boys!C52))</f>
        <v>Bright</v>
      </c>
      <c r="H540" s="21" t="str">
        <f>VLOOKUP(Under11Boys!D52,clubs!A:B,2,FALSE)</f>
        <v>High</v>
      </c>
      <c r="I540" s="21" t="str">
        <f>B540&amp;A540</f>
        <v>U11M</v>
      </c>
      <c r="J540" s="117">
        <f>Under11Boys!E52</f>
        <v>3.02</v>
      </c>
      <c r="K540" s="127" t="str">
        <f>Under11Boys!X52</f>
        <v/>
      </c>
    </row>
    <row r="541" spans="1:18">
      <c r="A541" s="21" t="str">
        <f>Under11Boys!T53</f>
        <v>M</v>
      </c>
      <c r="B541" s="21" t="str">
        <f>Under11Boys!U53</f>
        <v>U11</v>
      </c>
      <c r="C541" s="21" t="str">
        <f>Under11Boys!V53</f>
        <v>LJ</v>
      </c>
      <c r="D541" s="21" t="str">
        <f>Under11Boys!W53</f>
        <v>A</v>
      </c>
      <c r="E541" s="98" t="str">
        <f>Under11Boys!B53</f>
        <v>4</v>
      </c>
      <c r="F541" s="21" t="e">
        <f>LEFT(Under11Boys!C53,FIND(" ",Under11Boys!C53)-1)</f>
        <v>#VALUE!</v>
      </c>
      <c r="G541" s="21" t="e">
        <f>RIGHT(Under11Boys!C53,LEN(Under11Boys!C53)-FIND(" ",Under11Boys!C53))</f>
        <v>#VALUE!</v>
      </c>
      <c r="H541" s="21" t="e">
        <f>VLOOKUP(Under11Boys!D53,clubs!A:B,2,FALSE)</f>
        <v>#N/A</v>
      </c>
      <c r="I541" s="21" t="str">
        <f>B541&amp;A541</f>
        <v>U11M</v>
      </c>
      <c r="J541" s="117">
        <f>Under11Boys!E53</f>
        <v>0.0</v>
      </c>
      <c r="K541" s="127" t="str">
        <f>Under11Boys!X53</f>
        <v/>
      </c>
    </row>
    <row r="542" spans="1:18">
      <c r="A542" s="21" t="str">
        <f>Under11Boys!T54</f>
        <v>M</v>
      </c>
      <c r="B542" s="21" t="str">
        <f>Under11Boys!U54</f>
        <v>U11</v>
      </c>
      <c r="C542" s="21" t="str">
        <f>Under11Boys!V54</f>
        <v>LJ</v>
      </c>
      <c r="D542" s="21" t="str">
        <f>Under11Boys!W54</f>
        <v>A</v>
      </c>
      <c r="E542" s="98" t="str">
        <f>Under11Boys!B54</f>
        <v>5</v>
      </c>
      <c r="F542" s="21" t="e">
        <f>LEFT(Under11Boys!C54,FIND(" ",Under11Boys!C54)-1)</f>
        <v>#VALUE!</v>
      </c>
      <c r="G542" s="21" t="e">
        <f>RIGHT(Under11Boys!C54,LEN(Under11Boys!C54)-FIND(" ",Under11Boys!C54))</f>
        <v>#VALUE!</v>
      </c>
      <c r="H542" s="21" t="e">
        <f>VLOOKUP(Under11Boys!D54,clubs!A:B,2,FALSE)</f>
        <v>#N/A</v>
      </c>
      <c r="I542" s="21" t="str">
        <f>B542&amp;A542</f>
        <v>U11M</v>
      </c>
      <c r="J542" s="117">
        <f>Under11Boys!E54</f>
        <v>0.0</v>
      </c>
      <c r="K542" s="127" t="str">
        <f>Under11Boys!X54</f>
        <v/>
      </c>
    </row>
    <row r="543" spans="1:18">
      <c r="A543" s="21" t="str">
        <f>Under11Boys!T55</f>
        <v>M</v>
      </c>
      <c r="B543" s="21" t="str">
        <f>Under11Boys!U55</f>
        <v>U11</v>
      </c>
      <c r="C543" s="21" t="str">
        <f>Under11Boys!V55</f>
        <v>LJ</v>
      </c>
      <c r="D543" s="21" t="str">
        <f>Under11Boys!W55</f>
        <v>A</v>
      </c>
      <c r="E543" s="98" t="str">
        <f>Under11Boys!B55</f>
        <v>6</v>
      </c>
      <c r="F543" s="21" t="e">
        <f>LEFT(Under11Boys!C55,FIND(" ",Under11Boys!C55)-1)</f>
        <v>#VALUE!</v>
      </c>
      <c r="G543" s="21" t="e">
        <f>RIGHT(Under11Boys!C55,LEN(Under11Boys!C55)-FIND(" ",Under11Boys!C55))</f>
        <v>#VALUE!</v>
      </c>
      <c r="H543" s="21" t="e">
        <f>VLOOKUP(Under11Boys!D55,clubs!A:B,2,FALSE)</f>
        <v>#N/A</v>
      </c>
      <c r="I543" s="21" t="str">
        <f>B543&amp;A543</f>
        <v>U11M</v>
      </c>
      <c r="J543" s="117">
        <f>Under11Boys!E55</f>
        <v>0.0</v>
      </c>
      <c r="K543" s="127" t="str">
        <f>Under11Boys!X55</f>
        <v/>
      </c>
    </row>
    <row r="544" spans="1:18">
      <c r="A544" s="21" t="str">
        <f>Under11Boys!T56</f>
        <v>M</v>
      </c>
      <c r="B544" s="21" t="str">
        <f>Under11Boys!U56</f>
        <v>U11</v>
      </c>
      <c r="C544" s="21" t="str">
        <f>Under11Boys!V56</f>
        <v>LJ</v>
      </c>
      <c r="D544" s="21" t="str">
        <f>Under11Boys!W56</f>
        <v>A</v>
      </c>
      <c r="E544" s="98" t="str">
        <f>Under11Boys!B56</f>
        <v>7</v>
      </c>
      <c r="F544" s="21" t="e">
        <f>LEFT(Under11Boys!C56,FIND(" ",Under11Boys!C56)-1)</f>
        <v>#VALUE!</v>
      </c>
      <c r="G544" s="21" t="e">
        <f>RIGHT(Under11Boys!C56,LEN(Under11Boys!C56)-FIND(" ",Under11Boys!C56))</f>
        <v>#VALUE!</v>
      </c>
      <c r="H544" s="21" t="e">
        <f>VLOOKUP(Under11Boys!D56,clubs!A:B,2,FALSE)</f>
        <v>#N/A</v>
      </c>
      <c r="I544" s="21" t="str">
        <f>B544&amp;A544</f>
        <v>U11M</v>
      </c>
      <c r="J544" s="117">
        <f>Under11Boys!E56</f>
        <v>0.0</v>
      </c>
      <c r="K544" s="127" t="str">
        <f>Under11Boys!X56</f>
        <v/>
      </c>
    </row>
    <row r="545" spans="1:18">
      <c r="A545" s="21" t="str">
        <f>Under11Boys!T57</f>
        <v>M</v>
      </c>
      <c r="B545" s="21" t="str">
        <f>Under11Boys!U57</f>
        <v>U11</v>
      </c>
      <c r="C545" s="21" t="str">
        <f>Under11Boys!V57</f>
        <v>LJ</v>
      </c>
      <c r="D545" s="21" t="str">
        <f>Under11Boys!W57</f>
        <v>A</v>
      </c>
      <c r="E545" s="98" t="str">
        <f>Under11Boys!B57</f>
        <v>8</v>
      </c>
      <c r="F545" s="21" t="e">
        <f>LEFT(Under11Boys!C57,FIND(" ",Under11Boys!C57)-1)</f>
        <v>#VALUE!</v>
      </c>
      <c r="G545" s="21" t="e">
        <f>RIGHT(Under11Boys!C57,LEN(Under11Boys!C57)-FIND(" ",Under11Boys!C57))</f>
        <v>#VALUE!</v>
      </c>
      <c r="H545" s="21" t="e">
        <f>VLOOKUP(Under11Boys!D57,clubs!A:B,2,FALSE)</f>
        <v>#N/A</v>
      </c>
      <c r="I545" s="21" t="str">
        <f>B545&amp;A545</f>
        <v>U11M</v>
      </c>
      <c r="J545" s="117">
        <f>Under11Boys!E57</f>
        <v>0.0</v>
      </c>
      <c r="K545" s="127" t="str">
        <f>Under11Boys!X57</f>
        <v/>
      </c>
    </row>
    <row r="546" spans="1:18">
      <c r="A546" s="21">
        <f>Under11Boys!T58</f>
        <v>0.0</v>
      </c>
      <c r="B546" s="21">
        <f>Under11Boys!U58</f>
        <v>0.0</v>
      </c>
      <c r="C546" s="21">
        <f>Under11Boys!V58</f>
        <v>0.0</v>
      </c>
      <c r="D546" s="21">
        <f>Under11Boys!W58</f>
        <v>0.0</v>
      </c>
      <c r="E546" s="98">
        <f>Under11Boys!B58</f>
        <v>0.0</v>
      </c>
      <c r="F546" s="21" t="str">
        <f>LEFT(Under11Boys!C58,FIND(" ",Under11Boys!C58)-1)</f>
        <v>U11</v>
      </c>
      <c r="G546" s="21" t="str">
        <f>RIGHT(Under11Boys!C58,LEN(Under11Boys!C58)-FIND(" ",Under11Boys!C58))</f>
        <v>Boys B Long Jump</v>
      </c>
      <c r="H546" s="21" t="e">
        <f>VLOOKUP(Under11Boys!D58,clubs!A:B,2,FALSE)</f>
        <v>#N/A</v>
      </c>
      <c r="I546" s="21" t="str">
        <f>B546&amp;A546</f>
        <v>00</v>
      </c>
      <c r="J546" s="117" t="str">
        <f>Under11Boys!E58</f>
        <v>.</v>
      </c>
      <c r="K546" s="127">
        <f>Under11Boys!X58</f>
        <v>0.0</v>
      </c>
    </row>
    <row r="547" spans="1:18">
      <c r="A547" s="21" t="str">
        <f>Under11Boys!T59</f>
        <v>M</v>
      </c>
      <c r="B547" s="21" t="str">
        <f>Under11Boys!U59</f>
        <v>U11</v>
      </c>
      <c r="C547" s="21" t="str">
        <f>Under11Boys!V59</f>
        <v>LJ</v>
      </c>
      <c r="D547" s="21" t="str">
        <f>Under11Boys!W59</f>
        <v>B</v>
      </c>
      <c r="E547" s="98">
        <f>Under11Boys!B59</f>
        <v>1.0</v>
      </c>
      <c r="F547" s="21" t="str">
        <f>LEFT(Under11Boys!C59,FIND(" ",Under11Boys!C59)-1)</f>
        <v>Morris</v>
      </c>
      <c r="G547" s="21" t="str">
        <f>RIGHT(Under11Boys!C59,LEN(Under11Boys!C59)-FIND(" ",Under11Boys!C59))</f>
        <v>Rock</v>
      </c>
      <c r="H547" s="21" t="str">
        <f>VLOOKUP(Under11Boys!D59,clubs!A:B,2,FALSE)</f>
        <v>TVH</v>
      </c>
      <c r="I547" s="21" t="str">
        <f>B547&amp;A547</f>
        <v>U11M</v>
      </c>
      <c r="J547" s="117">
        <f>Under11Boys!E59</f>
        <v>3.36</v>
      </c>
      <c r="K547" s="127" t="str">
        <f>Under11Boys!X59</f>
        <v/>
      </c>
    </row>
    <row r="548" spans="1:18">
      <c r="A548" s="21" t="str">
        <f>Under11Boys!T60</f>
        <v>M</v>
      </c>
      <c r="B548" s="21" t="str">
        <f>Under11Boys!U60</f>
        <v>U11</v>
      </c>
      <c r="C548" s="21" t="str">
        <f>Under11Boys!V60</f>
        <v>LJ</v>
      </c>
      <c r="D548" s="21" t="str">
        <f>Under11Boys!W60</f>
        <v>B</v>
      </c>
      <c r="E548" s="98">
        <f>Under11Boys!B60</f>
        <v>2.0</v>
      </c>
      <c r="F548" s="21" t="str">
        <f>LEFT(Under11Boys!C60,FIND(" ",Under11Boys!C60)-1)</f>
        <v>Tristan</v>
      </c>
      <c r="G548" s="21" t="str">
        <f>RIGHT(Under11Boys!C60,LEN(Under11Boys!C60)-FIND(" ",Under11Boys!C60))</f>
        <v>Lumineau</v>
      </c>
      <c r="H548" s="21" t="str">
        <f>VLOOKUP(Under11Boys!D60,clubs!A:B,2,FALSE)</f>
        <v>High</v>
      </c>
      <c r="I548" s="21" t="str">
        <f>B548&amp;A548</f>
        <v>U11M</v>
      </c>
      <c r="J548" s="117">
        <f>Under11Boys!E60</f>
        <v>2.41</v>
      </c>
      <c r="K548" s="127" t="str">
        <f>Under11Boys!X60</f>
        <v/>
      </c>
    </row>
    <row r="549" spans="1:18">
      <c r="A549" s="21" t="str">
        <f>Under11Boys!T61</f>
        <v>M</v>
      </c>
      <c r="B549" s="21" t="str">
        <f>Under11Boys!U61</f>
        <v>U11</v>
      </c>
      <c r="C549" s="21" t="str">
        <f>Under11Boys!V61</f>
        <v>LJ</v>
      </c>
      <c r="D549" s="21" t="str">
        <f>Under11Boys!W61</f>
        <v>B</v>
      </c>
      <c r="E549" s="98">
        <f>Under11Boys!B61</f>
        <v>3.0</v>
      </c>
      <c r="F549" s="21" t="e">
        <f>LEFT(Under11Boys!C61,FIND(" ",Under11Boys!C61)-1)</f>
        <v>#VALUE!</v>
      </c>
      <c r="G549" s="21" t="e">
        <f>RIGHT(Under11Boys!C61,LEN(Under11Boys!C61)-FIND(" ",Under11Boys!C61))</f>
        <v>#VALUE!</v>
      </c>
      <c r="H549" s="21" t="e">
        <f>VLOOKUP(Under11Boys!D61,clubs!A:B,2,FALSE)</f>
        <v>#N/A</v>
      </c>
      <c r="I549" s="21" t="str">
        <f>B549&amp;A549</f>
        <v>U11M</v>
      </c>
      <c r="J549" s="117">
        <f>Under11Boys!E61</f>
        <v>0.0</v>
      </c>
      <c r="K549" s="127" t="str">
        <f>Under11Boys!X61</f>
        <v/>
      </c>
    </row>
    <row r="550" spans="1:18">
      <c r="A550" s="21" t="str">
        <f>Under11Boys!T62</f>
        <v>M</v>
      </c>
      <c r="B550" s="21" t="str">
        <f>Under11Boys!U62</f>
        <v>U11</v>
      </c>
      <c r="C550" s="21" t="str">
        <f>Under11Boys!V62</f>
        <v>LJ</v>
      </c>
      <c r="D550" s="21" t="str">
        <f>Under11Boys!W62</f>
        <v>B</v>
      </c>
      <c r="E550" s="98" t="str">
        <f>Under11Boys!B62</f>
        <v>4</v>
      </c>
      <c r="F550" s="21" t="e">
        <f>LEFT(Under11Boys!C62,FIND(" ",Under11Boys!C62)-1)</f>
        <v>#VALUE!</v>
      </c>
      <c r="G550" s="21" t="e">
        <f>RIGHT(Under11Boys!C62,LEN(Under11Boys!C62)-FIND(" ",Under11Boys!C62))</f>
        <v>#VALUE!</v>
      </c>
      <c r="H550" s="21" t="e">
        <f>VLOOKUP(Under11Boys!D62,clubs!A:B,2,FALSE)</f>
        <v>#N/A</v>
      </c>
      <c r="I550" s="21" t="str">
        <f>B550&amp;A550</f>
        <v>U11M</v>
      </c>
      <c r="J550" s="117">
        <f>Under11Boys!E62</f>
        <v>0.0</v>
      </c>
      <c r="K550" s="127" t="str">
        <f>Under11Boys!X62</f>
        <v/>
      </c>
    </row>
    <row r="551" spans="1:18">
      <c r="A551" s="21" t="str">
        <f>Under11Boys!T63</f>
        <v>M</v>
      </c>
      <c r="B551" s="21" t="str">
        <f>Under11Boys!U63</f>
        <v>U11</v>
      </c>
      <c r="C551" s="21" t="str">
        <f>Under11Boys!V63</f>
        <v>LJ</v>
      </c>
      <c r="D551" s="21" t="str">
        <f>Under11Boys!W63</f>
        <v>B</v>
      </c>
      <c r="E551" s="98" t="str">
        <f>Under11Boys!B63</f>
        <v>5</v>
      </c>
      <c r="F551" s="21" t="e">
        <f>LEFT(Under11Boys!C63,FIND(" ",Under11Boys!C63)-1)</f>
        <v>#VALUE!</v>
      </c>
      <c r="G551" s="21" t="e">
        <f>RIGHT(Under11Boys!C63,LEN(Under11Boys!C63)-FIND(" ",Under11Boys!C63))</f>
        <v>#VALUE!</v>
      </c>
      <c r="H551" s="21" t="e">
        <f>VLOOKUP(Under11Boys!D63,clubs!A:B,2,FALSE)</f>
        <v>#N/A</v>
      </c>
      <c r="I551" s="21" t="str">
        <f>B551&amp;A551</f>
        <v>U11M</v>
      </c>
      <c r="J551" s="117">
        <f>Under11Boys!E63</f>
        <v>0.0</v>
      </c>
      <c r="K551" s="127" t="str">
        <f>Under11Boys!X63</f>
        <v/>
      </c>
    </row>
    <row r="552" spans="1:18">
      <c r="A552" s="21" t="str">
        <f>Under11Boys!T64</f>
        <v>M</v>
      </c>
      <c r="B552" s="21" t="str">
        <f>Under11Boys!U64</f>
        <v>U11</v>
      </c>
      <c r="C552" s="21" t="str">
        <f>Under11Boys!V64</f>
        <v>LJ</v>
      </c>
      <c r="D552" s="21" t="str">
        <f>Under11Boys!W64</f>
        <v>B</v>
      </c>
      <c r="E552" s="98" t="str">
        <f>Under11Boys!B64</f>
        <v>6</v>
      </c>
      <c r="F552" s="21" t="e">
        <f>LEFT(Under11Boys!C64,FIND(" ",Under11Boys!C64)-1)</f>
        <v>#VALUE!</v>
      </c>
      <c r="G552" s="21" t="e">
        <f>RIGHT(Under11Boys!C64,LEN(Under11Boys!C64)-FIND(" ",Under11Boys!C64))</f>
        <v>#VALUE!</v>
      </c>
      <c r="H552" s="21" t="e">
        <f>VLOOKUP(Under11Boys!D64,clubs!A:B,2,FALSE)</f>
        <v>#N/A</v>
      </c>
      <c r="I552" s="21" t="str">
        <f>B552&amp;A552</f>
        <v>U11M</v>
      </c>
      <c r="J552" s="117">
        <f>Under11Boys!E64</f>
        <v>0.0</v>
      </c>
      <c r="K552" s="127" t="str">
        <f>Under11Boys!X64</f>
        <v/>
      </c>
    </row>
    <row r="553" spans="1:18">
      <c r="A553" s="21" t="str">
        <f>Under11Boys!T65</f>
        <v>M</v>
      </c>
      <c r="B553" s="21" t="str">
        <f>Under11Boys!U65</f>
        <v>U11</v>
      </c>
      <c r="C553" s="21" t="str">
        <f>Under11Boys!V65</f>
        <v>LJ</v>
      </c>
      <c r="D553" s="21" t="str">
        <f>Under11Boys!W65</f>
        <v>B</v>
      </c>
      <c r="E553" s="98" t="str">
        <f>Under11Boys!B65</f>
        <v>7</v>
      </c>
      <c r="F553" s="21" t="e">
        <f>LEFT(Under11Boys!C65,FIND(" ",Under11Boys!C65)-1)</f>
        <v>#VALUE!</v>
      </c>
      <c r="G553" s="21" t="e">
        <f>RIGHT(Under11Boys!C65,LEN(Under11Boys!C65)-FIND(" ",Under11Boys!C65))</f>
        <v>#VALUE!</v>
      </c>
      <c r="H553" s="21" t="e">
        <f>VLOOKUP(Under11Boys!D65,clubs!A:B,2,FALSE)</f>
        <v>#N/A</v>
      </c>
      <c r="I553" s="21" t="str">
        <f>B553&amp;A553</f>
        <v>U11M</v>
      </c>
      <c r="J553" s="117">
        <f>Under11Boys!E65</f>
        <v>0.0</v>
      </c>
      <c r="K553" s="127" t="str">
        <f>Under11Boys!X65</f>
        <v/>
      </c>
    </row>
    <row r="554" spans="1:18">
      <c r="A554" s="21" t="str">
        <f>Under11Boys!T66</f>
        <v>M</v>
      </c>
      <c r="B554" s="21" t="str">
        <f>Under11Boys!U66</f>
        <v>U11</v>
      </c>
      <c r="C554" s="21" t="str">
        <f>Under11Boys!V66</f>
        <v>LJ</v>
      </c>
      <c r="D554" s="21" t="str">
        <f>Under11Boys!W66</f>
        <v>B</v>
      </c>
      <c r="E554" s="98" t="str">
        <f>Under11Boys!B66</f>
        <v>8</v>
      </c>
      <c r="F554" s="21" t="e">
        <f>LEFT(Under11Boys!C66,FIND(" ",Under11Boys!C66)-1)</f>
        <v>#VALUE!</v>
      </c>
      <c r="G554" s="21" t="e">
        <f>RIGHT(Under11Boys!C66,LEN(Under11Boys!C66)-FIND(" ",Under11Boys!C66))</f>
        <v>#VALUE!</v>
      </c>
      <c r="H554" s="21" t="e">
        <f>VLOOKUP(Under11Boys!D66,clubs!A:B,2,FALSE)</f>
        <v>#N/A</v>
      </c>
      <c r="I554" s="21" t="str">
        <f>B554&amp;A554</f>
        <v>U11M</v>
      </c>
      <c r="J554" s="117">
        <f>Under11Boys!E66</f>
        <v>0.0</v>
      </c>
      <c r="K554" s="127" t="str">
        <f>Under11Boys!X66</f>
        <v/>
      </c>
    </row>
    <row r="555" spans="1:18">
      <c r="A555" s="21">
        <f>Under11Boys!T67</f>
        <v>0.0</v>
      </c>
      <c r="B555" s="21">
        <f>Under11Boys!U67</f>
        <v>0.0</v>
      </c>
      <c r="C555" s="21">
        <f>Under11Boys!V67</f>
        <v>0.0</v>
      </c>
      <c r="D555" s="21">
        <f>Under11Boys!W67</f>
        <v>0.0</v>
      </c>
      <c r="E555" s="98">
        <f>Under11Boys!B67</f>
        <v>0.0</v>
      </c>
      <c r="F555" s="21" t="str">
        <f>LEFT(Under11Boys!C67,FIND(" ",Under11Boys!C67)-1)</f>
        <v>U11</v>
      </c>
      <c r="G555" s="21" t="str">
        <f>RIGHT(Under11Boys!C67,LEN(Under11Boys!C67)-FIND(" ",Under11Boys!C67))</f>
        <v>Boys A Vortex</v>
      </c>
      <c r="H555" s="21" t="e">
        <f>VLOOKUP(Under11Boys!D67,clubs!A:B,2,FALSE)</f>
        <v>#N/A</v>
      </c>
      <c r="I555" s="21" t="str">
        <f>B555&amp;A555</f>
        <v>00</v>
      </c>
      <c r="J555" s="117" t="str">
        <f>Under11Boys!E67</f>
        <v>.</v>
      </c>
      <c r="K555" s="127">
        <f>Under11Boys!X67</f>
        <v>0.0</v>
      </c>
    </row>
    <row r="556" spans="1:18">
      <c r="A556" s="21" t="str">
        <f>Under11Boys!T68</f>
        <v>M</v>
      </c>
      <c r="B556" s="21" t="str">
        <f>Under11Boys!U68</f>
        <v>U11</v>
      </c>
      <c r="C556" s="21" t="str">
        <f>Under11Boys!V68</f>
        <v>Vortex</v>
      </c>
      <c r="D556" s="21" t="str">
        <f>Under11Boys!W68</f>
        <v>A</v>
      </c>
      <c r="E556" s="98">
        <f>Under11Boys!B68</f>
        <v>1.0</v>
      </c>
      <c r="F556" s="21" t="str">
        <f>LEFT(Under11Boys!C68,FIND(" ",Under11Boys!C68)-1)</f>
        <v>Brendon</v>
      </c>
      <c r="G556" s="21" t="str">
        <f>RIGHT(Under11Boys!C68,LEN(Under11Boys!C68)-FIND(" ",Under11Boys!C68))</f>
        <v>Oyoo</v>
      </c>
      <c r="H556" s="21" t="str">
        <f>VLOOKUP(Under11Boys!D68,clubs!A:B,2,FALSE)</f>
        <v>Barn</v>
      </c>
      <c r="I556" s="21" t="str">
        <f>B556&amp;A556</f>
        <v>U11M</v>
      </c>
      <c r="J556" s="117">
        <f>Under11Boys!E68</f>
        <v>37.28</v>
      </c>
      <c r="K556" s="127">
        <f>Under11Boys!X68</f>
        <v>0.0</v>
      </c>
    </row>
    <row r="557" spans="1:18">
      <c r="A557" s="21" t="str">
        <f>Under11Boys!T69</f>
        <v>M</v>
      </c>
      <c r="B557" s="21" t="str">
        <f>Under11Boys!U69</f>
        <v>U11</v>
      </c>
      <c r="C557" s="21" t="str">
        <f>Under11Boys!V69</f>
        <v>Vortex</v>
      </c>
      <c r="D557" s="21" t="str">
        <f>Under11Boys!W69</f>
        <v>A</v>
      </c>
      <c r="E557" s="98">
        <f>Under11Boys!B69</f>
        <v>2.0</v>
      </c>
      <c r="F557" s="21" t="str">
        <f>LEFT(Under11Boys!C69,FIND(" ",Under11Boys!C69)-1)</f>
        <v>Morris</v>
      </c>
      <c r="G557" s="21" t="str">
        <f>RIGHT(Under11Boys!C69,LEN(Under11Boys!C69)-FIND(" ",Under11Boys!C69))</f>
        <v>Rock</v>
      </c>
      <c r="H557" s="21" t="str">
        <f>VLOOKUP(Under11Boys!D69,clubs!A:B,2,FALSE)</f>
        <v>TVH</v>
      </c>
      <c r="I557" s="21" t="str">
        <f>B557&amp;A557</f>
        <v>U11M</v>
      </c>
      <c r="J557" s="117">
        <f>Under11Boys!E69</f>
        <v>31.95</v>
      </c>
      <c r="K557" s="127">
        <f>Under11Boys!X69</f>
        <v>0.0</v>
      </c>
    </row>
    <row r="558" spans="1:18">
      <c r="A558" s="21" t="str">
        <f>Under11Boys!T70</f>
        <v>M</v>
      </c>
      <c r="B558" s="21" t="str">
        <f>Under11Boys!U70</f>
        <v>U11</v>
      </c>
      <c r="C558" s="21" t="str">
        <f>Under11Boys!V70</f>
        <v>Vortex</v>
      </c>
      <c r="D558" s="21" t="str">
        <f>Under11Boys!W70</f>
        <v>A</v>
      </c>
      <c r="E558" s="98">
        <f>Under11Boys!B70</f>
        <v>3.0</v>
      </c>
      <c r="F558" s="21" t="str">
        <f>LEFT(Under11Boys!C70,FIND(" ",Under11Boys!C70)-1)</f>
        <v>Max</v>
      </c>
      <c r="G558" s="21" t="str">
        <f>RIGHT(Under11Boys!C70,LEN(Under11Boys!C70)-FIND(" ",Under11Boys!C70))</f>
        <v>Kercher</v>
      </c>
      <c r="H558" s="21" t="str">
        <f>VLOOKUP(Under11Boys!D70,clubs!A:B,2,FALSE)</f>
        <v>Trent P</v>
      </c>
      <c r="I558" s="21" t="str">
        <f>B558&amp;A558</f>
        <v>U11M</v>
      </c>
      <c r="J558" s="117">
        <f>Under11Boys!E70</f>
        <v>26.27</v>
      </c>
      <c r="K558" s="127">
        <f>Under11Boys!X70</f>
        <v>0.0</v>
      </c>
    </row>
    <row r="559" spans="1:18">
      <c r="A559" s="21" t="str">
        <f>Under11Boys!T71</f>
        <v>M</v>
      </c>
      <c r="B559" s="21" t="str">
        <f>Under11Boys!U71</f>
        <v>U11</v>
      </c>
      <c r="C559" s="21" t="str">
        <f>Under11Boys!V71</f>
        <v>Vortex</v>
      </c>
      <c r="D559" s="21" t="str">
        <f>Under11Boys!W71</f>
        <v>A</v>
      </c>
      <c r="E559" s="98" t="str">
        <f>Under11Boys!B71</f>
        <v>4</v>
      </c>
      <c r="F559" s="21" t="str">
        <f>LEFT(Under11Boys!C71,FIND(" ",Under11Boys!C71)-1)</f>
        <v>Victor</v>
      </c>
      <c r="G559" s="21" t="str">
        <f>RIGHT(Under11Boys!C71,LEN(Under11Boys!C71)-FIND(" ",Under11Boys!C71))</f>
        <v>Bright</v>
      </c>
      <c r="H559" s="21" t="str">
        <f>VLOOKUP(Under11Boys!D71,clubs!A:B,2,FALSE)</f>
        <v>High</v>
      </c>
      <c r="I559" s="21" t="str">
        <f>B559&amp;A559</f>
        <v>U11M</v>
      </c>
      <c r="J559" s="117">
        <f>Under11Boys!E71</f>
        <v>24.52</v>
      </c>
      <c r="K559" s="127">
        <f>Under11Boys!X71</f>
        <v>0.0</v>
      </c>
    </row>
    <row r="560" spans="1:18">
      <c r="A560" s="21" t="str">
        <f>Under11Boys!T72</f>
        <v>M</v>
      </c>
      <c r="B560" s="21" t="str">
        <f>Under11Boys!U72</f>
        <v>U11</v>
      </c>
      <c r="C560" s="21" t="str">
        <f>Under11Boys!V72</f>
        <v>Vortex</v>
      </c>
      <c r="D560" s="21" t="str">
        <f>Under11Boys!W72</f>
        <v>A</v>
      </c>
      <c r="E560" s="98" t="str">
        <f>Under11Boys!B72</f>
        <v>5</v>
      </c>
      <c r="F560" s="21" t="str">
        <f>LEFT(Under11Boys!C72,FIND(" ",Under11Boys!C72)-1)</f>
        <v>Theo</v>
      </c>
      <c r="G560" s="21" t="str">
        <f>RIGHT(Under11Boys!C72,LEN(Under11Boys!C72)-FIND(" ",Under11Boys!C72))</f>
        <v>Kelly</v>
      </c>
      <c r="H560" s="21" t="str">
        <f>VLOOKUP(Under11Boys!D72,clubs!A:B,2,FALSE)</f>
        <v>Lon Hth</v>
      </c>
      <c r="I560" s="21" t="str">
        <f>B560&amp;A560</f>
        <v>U11M</v>
      </c>
      <c r="J560" s="117">
        <f>Under11Boys!E72</f>
        <v>24.42</v>
      </c>
      <c r="K560" s="127">
        <f>Under11Boys!X72</f>
        <v>0.0</v>
      </c>
    </row>
    <row r="561" spans="1:18">
      <c r="A561" s="21" t="str">
        <f>Under11Boys!T73</f>
        <v>M</v>
      </c>
      <c r="B561" s="21" t="str">
        <f>Under11Boys!U73</f>
        <v>U11</v>
      </c>
      <c r="C561" s="21" t="str">
        <f>Under11Boys!V73</f>
        <v>Vortex</v>
      </c>
      <c r="D561" s="21" t="str">
        <f>Under11Boys!W73</f>
        <v>A</v>
      </c>
      <c r="E561" s="98" t="str">
        <f>Under11Boys!B73</f>
        <v>6</v>
      </c>
      <c r="F561" s="21" t="e">
        <f>LEFT(Under11Boys!C73,FIND(" ",Under11Boys!C73)-1)</f>
        <v>#VALUE!</v>
      </c>
      <c r="G561" s="21" t="e">
        <f>RIGHT(Under11Boys!C73,LEN(Under11Boys!C73)-FIND(" ",Under11Boys!C73))</f>
        <v>#VALUE!</v>
      </c>
      <c r="H561" s="21" t="e">
        <f>VLOOKUP(Under11Boys!D73,clubs!A:B,2,FALSE)</f>
        <v>#N/A</v>
      </c>
      <c r="I561" s="21" t="str">
        <f>B561&amp;A561</f>
        <v>U11M</v>
      </c>
      <c r="J561" s="117">
        <f>Under11Boys!E73</f>
        <v>0.0</v>
      </c>
      <c r="K561" s="127">
        <f>Under11Boys!X73</f>
        <v>0.0</v>
      </c>
    </row>
    <row r="562" spans="1:18">
      <c r="A562" s="21" t="str">
        <f>Under11Boys!T74</f>
        <v>M</v>
      </c>
      <c r="B562" s="21" t="str">
        <f>Under11Boys!U74</f>
        <v>U11</v>
      </c>
      <c r="C562" s="21" t="str">
        <f>Under11Boys!V74</f>
        <v>Vortex</v>
      </c>
      <c r="D562" s="21" t="str">
        <f>Under11Boys!W74</f>
        <v>A</v>
      </c>
      <c r="E562" s="98" t="str">
        <f>Under11Boys!B74</f>
        <v>7</v>
      </c>
      <c r="F562" s="21" t="e">
        <f>LEFT(Under11Boys!C74,FIND(" ",Under11Boys!C74)-1)</f>
        <v>#VALUE!</v>
      </c>
      <c r="G562" s="21" t="e">
        <f>RIGHT(Under11Boys!C74,LEN(Under11Boys!C74)-FIND(" ",Under11Boys!C74))</f>
        <v>#VALUE!</v>
      </c>
      <c r="H562" s="21" t="e">
        <f>VLOOKUP(Under11Boys!D74,clubs!A:B,2,FALSE)</f>
        <v>#N/A</v>
      </c>
      <c r="I562" s="21" t="str">
        <f>B562&amp;A562</f>
        <v>U11M</v>
      </c>
      <c r="J562" s="117">
        <f>Under11Boys!E74</f>
        <v>0.0</v>
      </c>
      <c r="K562" s="127">
        <f>Under11Boys!X74</f>
        <v>0.0</v>
      </c>
    </row>
    <row r="563" spans="1:18">
      <c r="A563" s="21" t="str">
        <f>Under11Boys!T75</f>
        <v>M</v>
      </c>
      <c r="B563" s="21" t="str">
        <f>Under11Boys!U75</f>
        <v>U11</v>
      </c>
      <c r="C563" s="21" t="str">
        <f>Under11Boys!V75</f>
        <v>Vortex</v>
      </c>
      <c r="D563" s="21" t="str">
        <f>Under11Boys!W75</f>
        <v>A</v>
      </c>
      <c r="E563" s="98" t="str">
        <f>Under11Boys!B75</f>
        <v>8</v>
      </c>
      <c r="F563" s="21" t="e">
        <f>LEFT(Under11Boys!C75,FIND(" ",Under11Boys!C75)-1)</f>
        <v>#VALUE!</v>
      </c>
      <c r="G563" s="21" t="e">
        <f>RIGHT(Under11Boys!C75,LEN(Under11Boys!C75)-FIND(" ",Under11Boys!C75))</f>
        <v>#VALUE!</v>
      </c>
      <c r="H563" s="21" t="e">
        <f>VLOOKUP(Under11Boys!D75,clubs!A:B,2,FALSE)</f>
        <v>#N/A</v>
      </c>
      <c r="I563" s="21" t="str">
        <f>B563&amp;A563</f>
        <v>U11M</v>
      </c>
      <c r="J563" s="117">
        <f>Under11Boys!E75</f>
        <v>0.0</v>
      </c>
      <c r="K563" s="127">
        <f>Under11Boys!X75</f>
        <v>0.0</v>
      </c>
    </row>
    <row r="564" spans="1:18">
      <c r="A564" s="21">
        <f>Under11Boys!T76</f>
        <v>0.0</v>
      </c>
      <c r="B564" s="21">
        <f>Under11Boys!U76</f>
        <v>0.0</v>
      </c>
      <c r="C564" s="21">
        <f>Under11Boys!V76</f>
        <v>0.0</v>
      </c>
      <c r="D564" s="21">
        <f>Under11Boys!W76</f>
        <v>0.0</v>
      </c>
      <c r="E564" s="98">
        <f>Under11Boys!B76</f>
        <v>0.0</v>
      </c>
      <c r="F564" s="21" t="str">
        <f>LEFT(Under11Boys!C76,FIND(" ",Under11Boys!C76)-1)</f>
        <v>U11</v>
      </c>
      <c r="G564" s="21" t="str">
        <f>RIGHT(Under11Boys!C76,LEN(Under11Boys!C76)-FIND(" ",Under11Boys!C76))</f>
        <v>Boys B Vortex</v>
      </c>
      <c r="H564" s="21" t="e">
        <f>VLOOKUP(Under11Boys!D76,clubs!A:B,2,FALSE)</f>
        <v>#N/A</v>
      </c>
      <c r="I564" s="21" t="str">
        <f>B564&amp;A564</f>
        <v>00</v>
      </c>
      <c r="J564" s="117" t="str">
        <f>Under11Boys!E76</f>
        <v>.</v>
      </c>
      <c r="K564" s="127">
        <f>Under11Boys!X76</f>
        <v>0.0</v>
      </c>
    </row>
    <row r="565" spans="1:18">
      <c r="A565" s="21" t="str">
        <f>Under11Boys!T77</f>
        <v>M</v>
      </c>
      <c r="B565" s="21" t="str">
        <f>Under11Boys!U77</f>
        <v>U11</v>
      </c>
      <c r="C565" s="21" t="str">
        <f>Under11Boys!V77</f>
        <v>Vortex</v>
      </c>
      <c r="D565" s="21" t="str">
        <f>Under11Boys!W77</f>
        <v>B</v>
      </c>
      <c r="E565" s="98">
        <f>Under11Boys!B77</f>
        <v>1.0</v>
      </c>
      <c r="F565" s="21" t="str">
        <f>LEFT(Under11Boys!C77,FIND(" ",Under11Boys!C77)-1)</f>
        <v>Zico</v>
      </c>
      <c r="G565" s="21" t="str">
        <f>RIGHT(Under11Boys!C77,LEN(Under11Boys!C77)-FIND(" ",Under11Boys!C77))</f>
        <v>Jones</v>
      </c>
      <c r="H565" s="21" t="str">
        <f>VLOOKUP(Under11Boys!D77,clubs!A:B,2,FALSE)</f>
        <v>Barn</v>
      </c>
      <c r="I565" s="21" t="str">
        <f>B565&amp;A565</f>
        <v>U11M</v>
      </c>
      <c r="J565" s="117">
        <f>Under11Boys!E77</f>
        <v>18.38</v>
      </c>
      <c r="K565" s="127">
        <f>Under11Boys!X77</f>
        <v>0.0</v>
      </c>
    </row>
    <row r="566" spans="1:18">
      <c r="A566" s="21" t="str">
        <f>Under11Boys!T78</f>
        <v>M</v>
      </c>
      <c r="B566" s="21" t="str">
        <f>Under11Boys!U78</f>
        <v>U11</v>
      </c>
      <c r="C566" s="21" t="str">
        <f>Under11Boys!V78</f>
        <v>Vortex</v>
      </c>
      <c r="D566" s="21" t="str">
        <f>Under11Boys!W78</f>
        <v>B</v>
      </c>
      <c r="E566" s="98">
        <f>Under11Boys!B78</f>
        <v>2.0</v>
      </c>
      <c r="F566" s="21" t="e">
        <f>LEFT(Under11Boys!C78,FIND(" ",Under11Boys!C78)-1)</f>
        <v>#VALUE!</v>
      </c>
      <c r="G566" s="21" t="e">
        <f>RIGHT(Under11Boys!C78,LEN(Under11Boys!C78)-FIND(" ",Under11Boys!C78))</f>
        <v>#VALUE!</v>
      </c>
      <c r="H566" s="21" t="e">
        <f>VLOOKUP(Under11Boys!D78,clubs!A:B,2,FALSE)</f>
        <v>#N/A</v>
      </c>
      <c r="I566" s="21" t="str">
        <f>B566&amp;A566</f>
        <v>U11M</v>
      </c>
      <c r="J566" s="117">
        <f>Under11Boys!E78</f>
        <v>0.0</v>
      </c>
      <c r="K566" s="127">
        <f>Under11Boys!X78</f>
        <v>0.0</v>
      </c>
    </row>
    <row r="567" spans="1:18">
      <c r="A567" s="21" t="str">
        <f>Under11Boys!T79</f>
        <v>M</v>
      </c>
      <c r="B567" s="21" t="str">
        <f>Under11Boys!U79</f>
        <v>U11</v>
      </c>
      <c r="C567" s="21" t="str">
        <f>Under11Boys!V79</f>
        <v>Vortex</v>
      </c>
      <c r="D567" s="21" t="str">
        <f>Under11Boys!W79</f>
        <v>B</v>
      </c>
      <c r="E567" s="98">
        <f>Under11Boys!B79</f>
        <v>3.0</v>
      </c>
      <c r="F567" s="21" t="e">
        <f>LEFT(Under11Boys!C79,FIND(" ",Under11Boys!C79)-1)</f>
        <v>#VALUE!</v>
      </c>
      <c r="G567" s="21" t="e">
        <f>RIGHT(Under11Boys!C79,LEN(Under11Boys!C79)-FIND(" ",Under11Boys!C79))</f>
        <v>#VALUE!</v>
      </c>
      <c r="H567" s="21" t="e">
        <f>VLOOKUP(Under11Boys!D79,clubs!A:B,2,FALSE)</f>
        <v>#N/A</v>
      </c>
      <c r="I567" s="21" t="str">
        <f>B567&amp;A567</f>
        <v>U11M</v>
      </c>
      <c r="J567" s="117">
        <f>Under11Boys!E79</f>
        <v>0.0</v>
      </c>
      <c r="K567" s="127">
        <f>Under11Boys!X79</f>
        <v>0.0</v>
      </c>
    </row>
    <row r="568" spans="1:18">
      <c r="A568" s="21" t="str">
        <f>Under11Boys!T80</f>
        <v>M</v>
      </c>
      <c r="B568" s="21" t="str">
        <f>Under11Boys!U80</f>
        <v>U11</v>
      </c>
      <c r="C568" s="21" t="str">
        <f>Under11Boys!V80</f>
        <v>Vortex</v>
      </c>
      <c r="D568" s="21" t="str">
        <f>Under11Boys!W80</f>
        <v>B</v>
      </c>
      <c r="E568" s="98" t="str">
        <f>Under11Boys!B80</f>
        <v>4</v>
      </c>
      <c r="F568" s="21" t="e">
        <f>LEFT(Under11Boys!C80,FIND(" ",Under11Boys!C80)-1)</f>
        <v>#VALUE!</v>
      </c>
      <c r="G568" s="21" t="e">
        <f>RIGHT(Under11Boys!C80,LEN(Under11Boys!C80)-FIND(" ",Under11Boys!C80))</f>
        <v>#VALUE!</v>
      </c>
      <c r="H568" s="21" t="e">
        <f>VLOOKUP(Under11Boys!D80,clubs!A:B,2,FALSE)</f>
        <v>#N/A</v>
      </c>
      <c r="I568" s="21" t="str">
        <f>B568&amp;A568</f>
        <v>U11M</v>
      </c>
      <c r="J568" s="117">
        <f>Under11Boys!E80</f>
        <v>0.0</v>
      </c>
      <c r="K568" s="127">
        <f>Under11Boys!X80</f>
        <v>0.0</v>
      </c>
    </row>
    <row r="569" spans="1:18">
      <c r="A569" s="21" t="str">
        <f>Under11Boys!T81</f>
        <v>M</v>
      </c>
      <c r="B569" s="21" t="str">
        <f>Under11Boys!U81</f>
        <v>U11</v>
      </c>
      <c r="C569" s="21" t="str">
        <f>Under11Boys!V81</f>
        <v>Vortex</v>
      </c>
      <c r="D569" s="21" t="str">
        <f>Under11Boys!W81</f>
        <v>B</v>
      </c>
      <c r="E569" s="98" t="str">
        <f>Under11Boys!B81</f>
        <v>5</v>
      </c>
      <c r="F569" s="21" t="e">
        <f>LEFT(Under11Boys!C81,FIND(" ",Under11Boys!C81)-1)</f>
        <v>#VALUE!</v>
      </c>
      <c r="G569" s="21" t="e">
        <f>RIGHT(Under11Boys!C81,LEN(Under11Boys!C81)-FIND(" ",Under11Boys!C81))</f>
        <v>#VALUE!</v>
      </c>
      <c r="H569" s="21" t="e">
        <f>VLOOKUP(Under11Boys!D81,clubs!A:B,2,FALSE)</f>
        <v>#N/A</v>
      </c>
      <c r="I569" s="21" t="str">
        <f>B569&amp;A569</f>
        <v>U11M</v>
      </c>
      <c r="J569" s="117">
        <f>Under11Boys!E81</f>
        <v>0.0</v>
      </c>
      <c r="K569" s="127">
        <f>Under11Boys!X81</f>
        <v>0.0</v>
      </c>
    </row>
    <row r="570" spans="1:18">
      <c r="A570" s="21" t="str">
        <f>Under11Boys!T82</f>
        <v>M</v>
      </c>
      <c r="B570" s="21" t="str">
        <f>Under11Boys!U82</f>
        <v>U11</v>
      </c>
      <c r="C570" s="21" t="str">
        <f>Under11Boys!V82</f>
        <v>Vortex</v>
      </c>
      <c r="D570" s="21" t="str">
        <f>Under11Boys!W82</f>
        <v>B</v>
      </c>
      <c r="E570" s="98" t="str">
        <f>Under11Boys!B82</f>
        <v>6</v>
      </c>
      <c r="F570" s="21" t="e">
        <f>LEFT(Under11Boys!C82,FIND(" ",Under11Boys!C82)-1)</f>
        <v>#VALUE!</v>
      </c>
      <c r="G570" s="21" t="e">
        <f>RIGHT(Under11Boys!C82,LEN(Under11Boys!C82)-FIND(" ",Under11Boys!C82))</f>
        <v>#VALUE!</v>
      </c>
      <c r="H570" s="21" t="e">
        <f>VLOOKUP(Under11Boys!D82,clubs!A:B,2,FALSE)</f>
        <v>#N/A</v>
      </c>
      <c r="I570" s="21" t="str">
        <f>B570&amp;A570</f>
        <v>U11M</v>
      </c>
      <c r="J570" s="117">
        <f>Under11Boys!E82</f>
        <v>0.0</v>
      </c>
      <c r="K570" s="127">
        <f>Under11Boys!X82</f>
        <v>0.0</v>
      </c>
    </row>
    <row r="571" spans="1:18">
      <c r="A571" s="21" t="str">
        <f>Under11Boys!T83</f>
        <v>M</v>
      </c>
      <c r="B571" s="21" t="str">
        <f>Under11Boys!U83</f>
        <v>U11</v>
      </c>
      <c r="C571" s="21" t="str">
        <f>Under11Boys!V83</f>
        <v>Vortex</v>
      </c>
      <c r="D571" s="21" t="str">
        <f>Under11Boys!W83</f>
        <v>B</v>
      </c>
      <c r="E571" s="98" t="str">
        <f>Under11Boys!B83</f>
        <v>7</v>
      </c>
      <c r="F571" s="21" t="e">
        <f>LEFT(Under11Boys!C83,FIND(" ",Under11Boys!C83)-1)</f>
        <v>#VALUE!</v>
      </c>
      <c r="G571" s="21" t="e">
        <f>RIGHT(Under11Boys!C83,LEN(Under11Boys!C83)-FIND(" ",Under11Boys!C83))</f>
        <v>#VALUE!</v>
      </c>
      <c r="H571" s="21" t="e">
        <f>VLOOKUP(Under11Boys!D83,clubs!A:B,2,FALSE)</f>
        <v>#N/A</v>
      </c>
      <c r="I571" s="21" t="str">
        <f>B571&amp;A571</f>
        <v>U11M</v>
      </c>
      <c r="J571" s="117">
        <f>Under11Boys!E83</f>
        <v>0.0</v>
      </c>
      <c r="K571" s="127">
        <f>Under11Boys!X83</f>
        <v>0.0</v>
      </c>
    </row>
    <row r="572" spans="1:18">
      <c r="A572" s="21" t="str">
        <f>Under11Boys!T84</f>
        <v>M</v>
      </c>
      <c r="B572" s="21" t="str">
        <f>Under11Boys!U84</f>
        <v>U11</v>
      </c>
      <c r="C572" s="21" t="str">
        <f>Under11Boys!V84</f>
        <v>Vortex</v>
      </c>
      <c r="D572" s="21" t="str">
        <f>Under11Boys!W84</f>
        <v>B</v>
      </c>
      <c r="E572" s="98" t="str">
        <f>Under11Boys!B84</f>
        <v>8</v>
      </c>
      <c r="F572" s="21" t="e">
        <f>LEFT(Under11Boys!C84,FIND(" ",Under11Boys!C84)-1)</f>
        <v>#VALUE!</v>
      </c>
      <c r="G572" s="21" t="e">
        <f>RIGHT(Under11Boys!C84,LEN(Under11Boys!C84)-FIND(" ",Under11Boys!C84))</f>
        <v>#VALUE!</v>
      </c>
      <c r="H572" s="21" t="e">
        <f>VLOOKUP(Under11Boys!D84,clubs!A:B,2,FALSE)</f>
        <v>#N/A</v>
      </c>
      <c r="I572" s="21" t="str">
        <f>B572&amp;A572</f>
        <v>U11M</v>
      </c>
      <c r="J572" s="117">
        <f>Under11Boys!E84</f>
        <v>0.0</v>
      </c>
      <c r="K572" s="127">
        <f>Under11Boys!X84</f>
        <v>0.0</v>
      </c>
    </row>
    <row r="573" spans="1:18">
      <c r="A573" s="21">
        <f>Under11Boys!T85</f>
        <v>0.0</v>
      </c>
      <c r="B573" s="21">
        <f>Under11Boys!U85</f>
        <v>0.0</v>
      </c>
      <c r="C573" s="21">
        <f>Under11Boys!V85</f>
        <v>0.0</v>
      </c>
      <c r="D573" s="21">
        <f>Under11Boys!W85</f>
        <v>0.0</v>
      </c>
      <c r="E573" s="98">
        <f>Under11Boys!B85</f>
        <v>0.0</v>
      </c>
      <c r="F573" s="21" t="str">
        <f>LEFT(Under11Boys!C85,FIND(" ",Under11Boys!C85)-1)</f>
        <v>U11</v>
      </c>
      <c r="G573" s="21" t="str">
        <f>RIGHT(Under11Boys!C85,LEN(Under11Boys!C85)-FIND(" ",Under11Boys!C85))</f>
        <v>Boys 4x100m</v>
      </c>
      <c r="H573" s="21" t="e">
        <f>VLOOKUP(Under11Boys!D85,clubs!A:B,2,FALSE)</f>
        <v>#N/A</v>
      </c>
      <c r="I573" s="21" t="str">
        <f>B573&amp;A573</f>
        <v>00</v>
      </c>
      <c r="J573" s="117" t="str">
        <f>Under11Boys!E85</f>
        <v>.</v>
      </c>
      <c r="K573" s="127">
        <f>Under11Boys!X85</f>
        <v>0.0</v>
      </c>
    </row>
    <row r="574" spans="1:18">
      <c r="A574" s="21" t="str">
        <f>Under11Boys!T86</f>
        <v>M</v>
      </c>
      <c r="B574" s="21" t="str">
        <f>Under11Boys!U86</f>
        <v>U11</v>
      </c>
      <c r="C574" s="21" t="str">
        <f>Under11Boys!V86</f>
        <v>4x100</v>
      </c>
      <c r="D574" s="21">
        <f>Under11Boys!W86</f>
        <v>0.0</v>
      </c>
      <c r="E574" s="98">
        <f>Under11Boys!B86</f>
        <v>1.0</v>
      </c>
      <c r="F574" s="21" t="e">
        <f>LEFT(Under11Boys!C86,FIND(" ",Under11Boys!C86)-1)</f>
        <v>#VALUE!</v>
      </c>
      <c r="G574" s="21" t="e">
        <f>RIGHT(Under11Boys!C86,LEN(Under11Boys!C86)-FIND(" ",Under11Boys!C86))</f>
        <v>#VALUE!</v>
      </c>
      <c r="H574" s="21" t="str">
        <f>VLOOKUP(Under11Boys!D86,clubs!A:B,2,FALSE)</f>
        <v>Barn</v>
      </c>
      <c r="I574" s="21" t="str">
        <f>B574&amp;A574</f>
        <v>U11M</v>
      </c>
      <c r="J574" s="117">
        <f>Under11Boys!E86</f>
        <v>69.12</v>
      </c>
      <c r="K574" s="127">
        <f>Under11Boys!X86</f>
        <v>0.0</v>
      </c>
    </row>
    <row r="575" spans="1:18">
      <c r="A575" s="21" t="str">
        <f>Under11Boys!T87</f>
        <v>M</v>
      </c>
      <c r="B575" s="21" t="str">
        <f>Under11Boys!U87</f>
        <v>U11</v>
      </c>
      <c r="C575" s="21" t="str">
        <f>Under11Boys!V87</f>
        <v>4x100</v>
      </c>
      <c r="D575" s="21">
        <f>Under11Boys!W87</f>
        <v>0.0</v>
      </c>
      <c r="E575" s="98">
        <f>Under11Boys!B87</f>
        <v>2.0</v>
      </c>
      <c r="F575" s="21" t="e">
        <f>LEFT(Under11Boys!C87,FIND(" ",Under11Boys!C87)-1)</f>
        <v>#VALUE!</v>
      </c>
      <c r="G575" s="21" t="e">
        <f>RIGHT(Under11Boys!C87,LEN(Under11Boys!C87)-FIND(" ",Under11Boys!C87))</f>
        <v>#VALUE!</v>
      </c>
      <c r="H575" s="21" t="str">
        <f>VLOOKUP(Under11Boys!D87,clubs!A:B,2,FALSE)</f>
        <v>High</v>
      </c>
      <c r="I575" s="21" t="str">
        <f>B575&amp;A575</f>
        <v>U11M</v>
      </c>
      <c r="J575" s="117">
        <f>Under11Boys!E87</f>
        <v>70.06</v>
      </c>
      <c r="K575" s="127">
        <f>Under11Boys!X87</f>
        <v>0.0</v>
      </c>
    </row>
    <row r="576" spans="1:18">
      <c r="A576" s="21" t="str">
        <f>Under11Boys!T88</f>
        <v>M</v>
      </c>
      <c r="B576" s="21" t="str">
        <f>Under11Boys!U88</f>
        <v>U11</v>
      </c>
      <c r="C576" s="21" t="str">
        <f>Under11Boys!V88</f>
        <v>4x100</v>
      </c>
      <c r="D576" s="21">
        <f>Under11Boys!W88</f>
        <v>0.0</v>
      </c>
      <c r="E576" s="98">
        <f>Under11Boys!B88</f>
        <v>3.0</v>
      </c>
      <c r="F576" s="21" t="e">
        <f>LEFT(Under11Boys!C88,FIND(" ",Under11Boys!C88)-1)</f>
        <v>#VALUE!</v>
      </c>
      <c r="G576" s="21" t="e">
        <f>RIGHT(Under11Boys!C88,LEN(Under11Boys!C88)-FIND(" ",Under11Boys!C88))</f>
        <v>#VALUE!</v>
      </c>
      <c r="H576" s="21" t="e">
        <f>VLOOKUP(Under11Boys!D88,clubs!A:B,2,FALSE)</f>
        <v>#N/A</v>
      </c>
      <c r="I576" s="21" t="str">
        <f>B576&amp;A576</f>
        <v>U11M</v>
      </c>
      <c r="J576" s="117">
        <f>Under11Boys!E88</f>
        <v>0.0</v>
      </c>
      <c r="K576" s="127">
        <f>Under11Boys!X88</f>
        <v>0.0</v>
      </c>
    </row>
    <row r="577" spans="1:18">
      <c r="A577" s="21" t="str">
        <f>Under11Boys!T89</f>
        <v>M</v>
      </c>
      <c r="B577" s="21" t="str">
        <f>Under11Boys!U89</f>
        <v>U11</v>
      </c>
      <c r="C577" s="21" t="str">
        <f>Under11Boys!V89</f>
        <v>4x100</v>
      </c>
      <c r="D577" s="21">
        <f>Under11Boys!W89</f>
        <v>0.0</v>
      </c>
      <c r="E577" s="98" t="str">
        <f>Under11Boys!B89</f>
        <v>4</v>
      </c>
      <c r="F577" s="21" t="e">
        <f>LEFT(Under11Boys!C89,FIND(" ",Under11Boys!C89)-1)</f>
        <v>#VALUE!</v>
      </c>
      <c r="G577" s="21" t="e">
        <f>RIGHT(Under11Boys!C89,LEN(Under11Boys!C89)-FIND(" ",Under11Boys!C89))</f>
        <v>#VALUE!</v>
      </c>
      <c r="H577" s="21" t="e">
        <f>VLOOKUP(Under11Boys!D89,clubs!A:B,2,FALSE)</f>
        <v>#N/A</v>
      </c>
      <c r="I577" s="21" t="str">
        <f>B577&amp;A577</f>
        <v>U11M</v>
      </c>
      <c r="J577" s="117">
        <f>Under11Boys!E89</f>
        <v>0.0</v>
      </c>
      <c r="K577" s="127">
        <f>Under11Boys!X89</f>
        <v>0.0</v>
      </c>
    </row>
    <row r="578" spans="1:18">
      <c r="A578" s="21" t="str">
        <f>Under11Boys!T90</f>
        <v>M</v>
      </c>
      <c r="B578" s="21" t="str">
        <f>Under11Boys!U90</f>
        <v>U11</v>
      </c>
      <c r="C578" s="21" t="str">
        <f>Under11Boys!V90</f>
        <v>4x100</v>
      </c>
      <c r="D578" s="21">
        <f>Under11Boys!W90</f>
        <v>0.0</v>
      </c>
      <c r="E578" s="98" t="str">
        <f>Under11Boys!B90</f>
        <v>5</v>
      </c>
      <c r="F578" s="21" t="e">
        <f>LEFT(Under11Boys!C90,FIND(" ",Under11Boys!C90)-1)</f>
        <v>#VALUE!</v>
      </c>
      <c r="G578" s="21" t="e">
        <f>RIGHT(Under11Boys!C90,LEN(Under11Boys!C90)-FIND(" ",Under11Boys!C90))</f>
        <v>#VALUE!</v>
      </c>
      <c r="H578" s="21" t="e">
        <f>VLOOKUP(Under11Boys!D90,clubs!A:B,2,FALSE)</f>
        <v>#N/A</v>
      </c>
      <c r="I578" s="21" t="str">
        <f>B578&amp;A578</f>
        <v>U11M</v>
      </c>
      <c r="J578" s="117">
        <f>Under11Boys!E90</f>
        <v>0.0</v>
      </c>
      <c r="K578" s="127">
        <f>Under11Boys!X90</f>
        <v>0.0</v>
      </c>
    </row>
    <row r="579" spans="1:18">
      <c r="A579" s="21" t="str">
        <f>Under11Boys!T91</f>
        <v>M</v>
      </c>
      <c r="B579" s="21" t="str">
        <f>Under11Boys!U91</f>
        <v>U11</v>
      </c>
      <c r="C579" s="21" t="str">
        <f>Under11Boys!V91</f>
        <v>4x100</v>
      </c>
      <c r="D579" s="21">
        <f>Under11Boys!W91</f>
        <v>0.0</v>
      </c>
      <c r="E579" s="98" t="str">
        <f>Under11Boys!B91</f>
        <v>6</v>
      </c>
      <c r="F579" s="21" t="e">
        <f>LEFT(Under11Boys!C91,FIND(" ",Under11Boys!C91)-1)</f>
        <v>#VALUE!</v>
      </c>
      <c r="G579" s="21" t="e">
        <f>RIGHT(Under11Boys!C91,LEN(Under11Boys!C91)-FIND(" ",Under11Boys!C91))</f>
        <v>#VALUE!</v>
      </c>
      <c r="H579" s="21" t="e">
        <f>VLOOKUP(Under11Boys!D91,clubs!A:B,2,FALSE)</f>
        <v>#N/A</v>
      </c>
      <c r="I579" s="21" t="str">
        <f>B579&amp;A579</f>
        <v>U11M</v>
      </c>
      <c r="J579" s="117">
        <f>Under11Boys!E91</f>
        <v>0.0</v>
      </c>
      <c r="K579" s="127">
        <f>Under11Boys!X91</f>
        <v>0.0</v>
      </c>
    </row>
    <row r="580" spans="1:18">
      <c r="A580" s="21" t="str">
        <f>Under11Boys!T92</f>
        <v>M</v>
      </c>
      <c r="B580" s="21" t="str">
        <f>Under11Boys!U92</f>
        <v>U11</v>
      </c>
      <c r="C580" s="21" t="str">
        <f>Under11Boys!V92</f>
        <v>4x100</v>
      </c>
      <c r="D580" s="21">
        <f>Under11Boys!W92</f>
        <v>0.0</v>
      </c>
      <c r="E580" s="98" t="str">
        <f>Under11Boys!B92</f>
        <v>7</v>
      </c>
      <c r="F580" s="21" t="e">
        <f>LEFT(Under11Boys!C92,FIND(" ",Under11Boys!C92)-1)</f>
        <v>#VALUE!</v>
      </c>
      <c r="G580" s="21" t="e">
        <f>RIGHT(Under11Boys!C92,LEN(Under11Boys!C92)-FIND(" ",Under11Boys!C92))</f>
        <v>#VALUE!</v>
      </c>
      <c r="H580" s="21" t="e">
        <f>VLOOKUP(Under11Boys!D92,clubs!A:B,2,FALSE)</f>
        <v>#N/A</v>
      </c>
      <c r="I580" s="21" t="str">
        <f>B580&amp;A580</f>
        <v>U11M</v>
      </c>
      <c r="J580" s="117">
        <f>Under11Boys!E92</f>
        <v>0.0</v>
      </c>
      <c r="K580" s="127">
        <f>Under11Boys!X92</f>
        <v>0.0</v>
      </c>
    </row>
    <row r="581" spans="1:18">
      <c r="A581" s="21" t="str">
        <f>Under11Boys!T93</f>
        <v>M</v>
      </c>
      <c r="B581" s="21" t="str">
        <f>Under11Boys!U93</f>
        <v>U11</v>
      </c>
      <c r="C581" s="21" t="str">
        <f>Under11Boys!V93</f>
        <v>4x100</v>
      </c>
      <c r="D581" s="21">
        <f>Under11Boys!W93</f>
        <v>0.0</v>
      </c>
      <c r="E581" s="98" t="str">
        <f>Under11Boys!B93</f>
        <v>8</v>
      </c>
      <c r="F581" s="21" t="e">
        <f>LEFT(Under11Boys!C93,FIND(" ",Under11Boys!C93)-1)</f>
        <v>#VALUE!</v>
      </c>
      <c r="G581" s="21" t="e">
        <f>RIGHT(Under11Boys!C93,LEN(Under11Boys!C93)-FIND(" ",Under11Boys!C93))</f>
        <v>#VALUE!</v>
      </c>
      <c r="H581" s="21" t="e">
        <f>VLOOKUP(Under11Boys!D93,clubs!A:B,2,FALSE)</f>
        <v>#N/A</v>
      </c>
      <c r="I581" s="21" t="str">
        <f>B581&amp;A581</f>
        <v>U11M</v>
      </c>
      <c r="J581" s="117">
        <f>Under11Boys!E93</f>
        <v>0.0</v>
      </c>
      <c r="K581" s="127">
        <f>Under11Boys!X93</f>
        <v>0.0</v>
      </c>
    </row>
    <row r="582" spans="1:18">
      <c r="A582" s="21" t="str">
        <f>Under13Boys!T14</f>
        <v>M</v>
      </c>
      <c r="B582" s="21" t="str">
        <f>Under13Boys!U14</f>
        <v>U13</v>
      </c>
      <c r="C582" s="21">
        <f>Under13Boys!V14</f>
        <v>100.0</v>
      </c>
      <c r="D582" s="21" t="str">
        <f>Under13Boys!W14</f>
        <v>A</v>
      </c>
      <c r="E582" s="98">
        <f>Under13Boys!B14</f>
        <v>1.0</v>
      </c>
      <c r="F582" s="21" t="str">
        <f>LEFT(Under13Boys!C14,FIND(" ",Under13Boys!C14)-1)</f>
        <v>Shlomo</v>
      </c>
      <c r="G582" s="21" t="str">
        <f>RIGHT(Under13Boys!C14,LEN(Under13Boys!C14)-FIND(" ",Under13Boys!C14))</f>
        <v>Levy</v>
      </c>
      <c r="H582" s="21" t="str">
        <f>VLOOKUP(Under13Boys!D14,clubs!A:B,2,FALSE)</f>
        <v>High</v>
      </c>
      <c r="I582" s="21" t="str">
        <f>B582&amp;A582</f>
        <v>U13M</v>
      </c>
      <c r="J582" s="117">
        <f>Under13Boys!E14</f>
        <v>14.08</v>
      </c>
      <c r="K582" s="127">
        <f>Under13Boys!X14</f>
        <v>0.0</v>
      </c>
    </row>
    <row r="583" spans="1:18">
      <c r="A583" s="21" t="str">
        <f>Under13Boys!T15</f>
        <v>M</v>
      </c>
      <c r="B583" s="21" t="str">
        <f>Under13Boys!U15</f>
        <v>U13</v>
      </c>
      <c r="C583" s="21">
        <f>Under13Boys!V15</f>
        <v>100.0</v>
      </c>
      <c r="D583" s="21" t="str">
        <f>Under13Boys!W15</f>
        <v>A</v>
      </c>
      <c r="E583" s="98">
        <f>Under13Boys!B15</f>
        <v>2.0</v>
      </c>
      <c r="F583" s="21" t="str">
        <f>LEFT(Under13Boys!C15,FIND(" ",Under13Boys!C15)-1)</f>
        <v>Zack</v>
      </c>
      <c r="G583" s="21" t="str">
        <f>RIGHT(Under13Boys!C15,LEN(Under13Boys!C15)-FIND(" ",Under13Boys!C15))</f>
        <v>Clarke-Green</v>
      </c>
      <c r="H583" s="21" t="str">
        <f>VLOOKUP(Under13Boys!D15,clubs!A:B,2,FALSE)</f>
        <v>ESM</v>
      </c>
      <c r="I583" s="21" t="str">
        <f>B583&amp;A583</f>
        <v>U13M</v>
      </c>
      <c r="J583" s="117">
        <f>Under13Boys!E15</f>
        <v>14.11</v>
      </c>
      <c r="K583" s="127">
        <f>Under13Boys!X15</f>
        <v>0.0</v>
      </c>
    </row>
    <row r="584" spans="1:18">
      <c r="A584" s="21" t="str">
        <f>Under13Boys!T16</f>
        <v>M</v>
      </c>
      <c r="B584" s="21" t="str">
        <f>Under13Boys!U16</f>
        <v>U13</v>
      </c>
      <c r="C584" s="21">
        <f>Under13Boys!V16</f>
        <v>100.0</v>
      </c>
      <c r="D584" s="21" t="str">
        <f>Under13Boys!W16</f>
        <v>A</v>
      </c>
      <c r="E584" s="98">
        <f>Under13Boys!B16</f>
        <v>3.0</v>
      </c>
      <c r="F584" s="21" t="str">
        <f>LEFT(Under13Boys!C16,FIND(" ",Under13Boys!C16)-1)</f>
        <v>Kai</v>
      </c>
      <c r="G584" s="21" t="str">
        <f>RIGHT(Under13Boys!C16,LEN(Under13Boys!C16)-FIND(" ",Under13Boys!C16))</f>
        <v>Jeremiah </v>
      </c>
      <c r="H584" s="21" t="str">
        <f>VLOOKUP(Under13Boys!D16,clubs!A:B,2,FALSE)</f>
        <v>Lon Hth</v>
      </c>
      <c r="I584" s="21" t="str">
        <f>B584&amp;A584</f>
        <v>U13M</v>
      </c>
      <c r="J584" s="117">
        <f>Under13Boys!E16</f>
        <v>14.37</v>
      </c>
      <c r="K584" s="127">
        <f>Under13Boys!X16</f>
        <v>0.0</v>
      </c>
    </row>
    <row r="585" spans="1:18">
      <c r="A585" s="21" t="str">
        <f>Under13Boys!T17</f>
        <v>M</v>
      </c>
      <c r="B585" s="21" t="str">
        <f>Under13Boys!U17</f>
        <v>U13</v>
      </c>
      <c r="C585" s="21">
        <f>Under13Boys!V17</f>
        <v>100.0</v>
      </c>
      <c r="D585" s="21" t="str">
        <f>Under13Boys!W17</f>
        <v>A</v>
      </c>
      <c r="E585" s="98" t="str">
        <f>Under13Boys!B17</f>
        <v>4</v>
      </c>
      <c r="F585" s="21" t="str">
        <f>LEFT(Under13Boys!C17,FIND(" ",Under13Boys!C17)-1)</f>
        <v>Nelson</v>
      </c>
      <c r="G585" s="21" t="str">
        <f>RIGHT(Under13Boys!C17,LEN(Under13Boys!C17)-FIND(" ",Under13Boys!C17))</f>
        <v>Gordon</v>
      </c>
      <c r="H585" s="21" t="str">
        <f>VLOOKUP(Under13Boys!D17,clubs!A:B,2,FALSE)</f>
        <v>TVH</v>
      </c>
      <c r="I585" s="21" t="str">
        <f>B585&amp;A585</f>
        <v>U13M</v>
      </c>
      <c r="J585" s="117">
        <f>Under13Boys!E17</f>
        <v>14.54</v>
      </c>
      <c r="K585" s="127">
        <f>Under13Boys!X17</f>
        <v>0.0</v>
      </c>
    </row>
    <row r="586" spans="1:18">
      <c r="A586" s="21" t="str">
        <f>Under13Boys!T18</f>
        <v>M</v>
      </c>
      <c r="B586" s="21" t="str">
        <f>Under13Boys!U18</f>
        <v>U13</v>
      </c>
      <c r="C586" s="21">
        <f>Under13Boys!V18</f>
        <v>100.0</v>
      </c>
      <c r="D586" s="21" t="str">
        <f>Under13Boys!W18</f>
        <v>A</v>
      </c>
      <c r="E586" s="98" t="str">
        <f>Under13Boys!B18</f>
        <v>5</v>
      </c>
      <c r="F586" s="21" t="e">
        <f>LEFT(Under13Boys!C18,FIND(" ",Under13Boys!C18)-1)</f>
        <v>#VALUE!</v>
      </c>
      <c r="G586" s="21" t="e">
        <f>RIGHT(Under13Boys!C18,LEN(Under13Boys!C18)-FIND(" ",Under13Boys!C18))</f>
        <v>#VALUE!</v>
      </c>
      <c r="H586" s="21" t="e">
        <f>VLOOKUP(Under13Boys!D18,clubs!A:B,2,FALSE)</f>
        <v>#N/A</v>
      </c>
      <c r="I586" s="21" t="str">
        <f>B586&amp;A586</f>
        <v>U13M</v>
      </c>
      <c r="J586" s="117">
        <f>Under13Boys!E18</f>
        <v>0.0</v>
      </c>
      <c r="K586" s="127">
        <f>Under13Boys!X18</f>
        <v>0.0</v>
      </c>
    </row>
    <row r="587" spans="1:18">
      <c r="A587" s="21" t="str">
        <f>Under13Boys!T19</f>
        <v>M</v>
      </c>
      <c r="B587" s="21" t="str">
        <f>Under13Boys!U19</f>
        <v>U13</v>
      </c>
      <c r="C587" s="21">
        <f>Under13Boys!V19</f>
        <v>100.0</v>
      </c>
      <c r="D587" s="21" t="str">
        <f>Under13Boys!W19</f>
        <v>A</v>
      </c>
      <c r="E587" s="98" t="str">
        <f>Under13Boys!B19</f>
        <v>6</v>
      </c>
      <c r="F587" s="21" t="e">
        <f>LEFT(Under13Boys!C19,FIND(" ",Under13Boys!C19)-1)</f>
        <v>#VALUE!</v>
      </c>
      <c r="G587" s="21" t="e">
        <f>RIGHT(Under13Boys!C19,LEN(Under13Boys!C19)-FIND(" ",Under13Boys!C19))</f>
        <v>#VALUE!</v>
      </c>
      <c r="H587" s="21" t="e">
        <f>VLOOKUP(Under13Boys!D19,clubs!A:B,2,FALSE)</f>
        <v>#N/A</v>
      </c>
      <c r="I587" s="21" t="str">
        <f>B587&amp;A587</f>
        <v>U13M</v>
      </c>
      <c r="J587" s="117">
        <f>Under13Boys!E19</f>
        <v>0.0</v>
      </c>
      <c r="K587" s="127">
        <f>Under13Boys!X19</f>
        <v>0.0</v>
      </c>
    </row>
    <row r="588" spans="1:18">
      <c r="A588" s="21" t="str">
        <f>Under13Boys!T20</f>
        <v>M</v>
      </c>
      <c r="B588" s="21" t="str">
        <f>Under13Boys!U20</f>
        <v>U13</v>
      </c>
      <c r="C588" s="21">
        <f>Under13Boys!V20</f>
        <v>100.0</v>
      </c>
      <c r="D588" s="21" t="str">
        <f>Under13Boys!W20</f>
        <v>A</v>
      </c>
      <c r="E588" s="98" t="str">
        <f>Under13Boys!B20</f>
        <v>7</v>
      </c>
      <c r="F588" s="21" t="e">
        <f>LEFT(Under13Boys!C20,FIND(" ",Under13Boys!C20)-1)</f>
        <v>#VALUE!</v>
      </c>
      <c r="G588" s="21" t="e">
        <f>RIGHT(Under13Boys!C20,LEN(Under13Boys!C20)-FIND(" ",Under13Boys!C20))</f>
        <v>#VALUE!</v>
      </c>
      <c r="H588" s="21" t="e">
        <f>VLOOKUP(Under13Boys!D20,clubs!A:B,2,FALSE)</f>
        <v>#N/A</v>
      </c>
      <c r="I588" s="21" t="str">
        <f>B588&amp;A588</f>
        <v>U13M</v>
      </c>
      <c r="J588" s="117">
        <f>Under13Boys!E20</f>
        <v>0.0</v>
      </c>
      <c r="K588" s="127">
        <f>Under13Boys!X20</f>
        <v>0.0</v>
      </c>
    </row>
    <row r="589" spans="1:18">
      <c r="A589" s="21" t="str">
        <f>Under13Boys!T21</f>
        <v>M</v>
      </c>
      <c r="B589" s="21" t="str">
        <f>Under13Boys!U21</f>
        <v>U13</v>
      </c>
      <c r="C589" s="21">
        <f>Under13Boys!V21</f>
        <v>100.0</v>
      </c>
      <c r="D589" s="21" t="str">
        <f>Under13Boys!W21</f>
        <v>A</v>
      </c>
      <c r="E589" s="98" t="str">
        <f>Under13Boys!B21</f>
        <v>8</v>
      </c>
      <c r="F589" s="21" t="e">
        <f>LEFT(Under13Boys!C21,FIND(" ",Under13Boys!C21)-1)</f>
        <v>#VALUE!</v>
      </c>
      <c r="G589" s="21" t="e">
        <f>RIGHT(Under13Boys!C21,LEN(Under13Boys!C21)-FIND(" ",Under13Boys!C21))</f>
        <v>#VALUE!</v>
      </c>
      <c r="H589" s="21" t="e">
        <f>VLOOKUP(Under13Boys!D21,clubs!A:B,2,FALSE)</f>
        <v>#N/A</v>
      </c>
      <c r="I589" s="21" t="str">
        <f>B589&amp;A589</f>
        <v>U13M</v>
      </c>
      <c r="J589" s="117">
        <f>Under13Boys!E21</f>
        <v>0.0</v>
      </c>
      <c r="K589" s="127">
        <f>Under13Boys!X21</f>
        <v>0.0</v>
      </c>
    </row>
    <row r="590" spans="1:18">
      <c r="A590" s="21">
        <f>Under13Boys!T22</f>
        <v>0.0</v>
      </c>
      <c r="B590" s="21">
        <f>Under13Boys!U22</f>
        <v>0.0</v>
      </c>
      <c r="C590" s="21">
        <f>Under13Boys!V22</f>
        <v>0.0</v>
      </c>
      <c r="D590" s="21">
        <f>Under13Boys!W22</f>
        <v>0.0</v>
      </c>
      <c r="E590" s="98">
        <f>Under13Boys!B22</f>
        <v>0.0</v>
      </c>
      <c r="F590" s="21" t="str">
        <f>LEFT(Under13Boys!C22,FIND(" ",Under13Boys!C22)-1)</f>
        <v>U13</v>
      </c>
      <c r="G590" s="21" t="str">
        <f>RIGHT(Under13Boys!C22,LEN(Under13Boys!C22)-FIND(" ",Under13Boys!C22))</f>
        <v>Boy's B 100m</v>
      </c>
      <c r="H590" s="21" t="e">
        <f>VLOOKUP(Under13Boys!D22,clubs!A:B,2,FALSE)</f>
        <v>#N/A</v>
      </c>
      <c r="I590" s="21" t="str">
        <f>B590&amp;A590</f>
        <v>00</v>
      </c>
      <c r="J590" s="117">
        <f>Under13Boys!E22</f>
        <v>0.6</v>
      </c>
      <c r="K590" s="127">
        <f>Under13Boys!X22</f>
        <v>0.0</v>
      </c>
    </row>
    <row r="591" spans="1:18">
      <c r="A591" s="21" t="str">
        <f>Under13Boys!T23</f>
        <v>M</v>
      </c>
      <c r="B591" s="21" t="str">
        <f>Under13Boys!U23</f>
        <v>U13</v>
      </c>
      <c r="C591" s="21">
        <f>Under13Boys!V23</f>
        <v>100.0</v>
      </c>
      <c r="D591" s="21" t="str">
        <f>Under13Boys!W23</f>
        <v>B</v>
      </c>
      <c r="E591" s="98">
        <f>Under13Boys!B23</f>
        <v>1.0</v>
      </c>
      <c r="F591" s="21" t="str">
        <f>LEFT(Under13Boys!C23,FIND(" ",Under13Boys!C23)-1)</f>
        <v>Kolly</v>
      </c>
      <c r="G591" s="21" t="str">
        <f>RIGHT(Under13Boys!C23,LEN(Under13Boys!C23)-FIND(" ",Under13Boys!C23))</f>
        <v>Kanyako</v>
      </c>
      <c r="H591" s="21" t="str">
        <f>VLOOKUP(Under13Boys!D23,clubs!A:B,2,FALSE)</f>
        <v>Barn</v>
      </c>
      <c r="I591" s="21" t="str">
        <f>B591&amp;A591</f>
        <v>U13M</v>
      </c>
      <c r="J591" s="117">
        <f>Under13Boys!E23</f>
        <v>13.6</v>
      </c>
      <c r="K591" s="127">
        <f>Under13Boys!X23</f>
        <v>0.6</v>
      </c>
    </row>
    <row r="592" spans="1:18">
      <c r="A592" s="21" t="str">
        <f>Under13Boys!T24</f>
        <v>M</v>
      </c>
      <c r="B592" s="21" t="str">
        <f>Under13Boys!U24</f>
        <v>U13</v>
      </c>
      <c r="C592" s="21">
        <f>Under13Boys!V24</f>
        <v>100.0</v>
      </c>
      <c r="D592" s="21" t="str">
        <f>Under13Boys!W24</f>
        <v>B</v>
      </c>
      <c r="E592" s="98">
        <f>Under13Boys!B24</f>
        <v>2.0</v>
      </c>
      <c r="F592" s="21" t="str">
        <f>LEFT(Under13Boys!C24,FIND(" ",Under13Boys!C24)-1)</f>
        <v>Michael</v>
      </c>
      <c r="G592" s="21" t="str">
        <f>RIGHT(Under13Boys!C24,LEN(Under13Boys!C24)-FIND(" ",Under13Boys!C24))</f>
        <v>Ogbechie</v>
      </c>
      <c r="H592" s="21" t="str">
        <f>VLOOKUP(Under13Boys!D24,clubs!A:B,2,FALSE)</f>
        <v>High</v>
      </c>
      <c r="I592" s="21" t="str">
        <f>B592&amp;A592</f>
        <v>U13M</v>
      </c>
      <c r="J592" s="117">
        <f>Under13Boys!E24</f>
        <v>14.25</v>
      </c>
      <c r="K592" s="127">
        <f>Under13Boys!X24</f>
        <v>0.6</v>
      </c>
    </row>
    <row r="593" spans="1:18">
      <c r="A593" s="21" t="str">
        <f>Under13Boys!T25</f>
        <v>M</v>
      </c>
      <c r="B593" s="21" t="str">
        <f>Under13Boys!U25</f>
        <v>U13</v>
      </c>
      <c r="C593" s="21">
        <f>Under13Boys!V25</f>
        <v>100.0</v>
      </c>
      <c r="D593" s="21" t="str">
        <f>Under13Boys!W25</f>
        <v>B</v>
      </c>
      <c r="E593" s="98">
        <f>Under13Boys!B25</f>
        <v>3.0</v>
      </c>
      <c r="F593" s="21" t="str">
        <f>LEFT(Under13Boys!C25,FIND(" ",Under13Boys!C25)-1)</f>
        <v>Najiib</v>
      </c>
      <c r="G593" s="21" t="str">
        <f>RIGHT(Under13Boys!C25,LEN(Under13Boys!C25)-FIND(" ",Under13Boys!C25))</f>
        <v>Hersi</v>
      </c>
      <c r="H593" s="21" t="str">
        <f>VLOOKUP(Under13Boys!D25,clubs!A:B,2,FALSE)</f>
        <v>ESM</v>
      </c>
      <c r="I593" s="21" t="str">
        <f>B593&amp;A593</f>
        <v>U13M</v>
      </c>
      <c r="J593" s="117">
        <f>Under13Boys!E25</f>
        <v>16.13</v>
      </c>
      <c r="K593" s="127">
        <f>Under13Boys!X25</f>
        <v>0.6</v>
      </c>
    </row>
    <row r="594" spans="1:18">
      <c r="A594" s="21" t="str">
        <f>Under13Boys!T26</f>
        <v>M</v>
      </c>
      <c r="B594" s="21" t="str">
        <f>Under13Boys!U26</f>
        <v>U13</v>
      </c>
      <c r="C594" s="21">
        <f>Under13Boys!V26</f>
        <v>100.0</v>
      </c>
      <c r="D594" s="21" t="str">
        <f>Under13Boys!W26</f>
        <v>B</v>
      </c>
      <c r="E594" s="98" t="str">
        <f>Under13Boys!B26</f>
        <v>4</v>
      </c>
      <c r="F594" s="21" t="e">
        <f>LEFT(Under13Boys!C26,FIND(" ",Under13Boys!C26)-1)</f>
        <v>#VALUE!</v>
      </c>
      <c r="G594" s="21" t="e">
        <f>RIGHT(Under13Boys!C26,LEN(Under13Boys!C26)-FIND(" ",Under13Boys!C26))</f>
        <v>#VALUE!</v>
      </c>
      <c r="H594" s="21" t="e">
        <f>VLOOKUP(Under13Boys!D26,clubs!A:B,2,FALSE)</f>
        <v>#N/A</v>
      </c>
      <c r="I594" s="21" t="str">
        <f>B594&amp;A594</f>
        <v>U13M</v>
      </c>
      <c r="J594" s="117">
        <f>Under13Boys!E26</f>
        <v>0.0</v>
      </c>
      <c r="K594" s="127">
        <f>Under13Boys!X26</f>
        <v>0.6</v>
      </c>
    </row>
    <row r="595" spans="1:18">
      <c r="A595" s="21" t="str">
        <f>Under13Boys!T27</f>
        <v>M</v>
      </c>
      <c r="B595" s="21" t="str">
        <f>Under13Boys!U27</f>
        <v>U13</v>
      </c>
      <c r="C595" s="21">
        <f>Under13Boys!V27</f>
        <v>100.0</v>
      </c>
      <c r="D595" s="21" t="str">
        <f>Under13Boys!W27</f>
        <v>B</v>
      </c>
      <c r="E595" s="98" t="str">
        <f>Under13Boys!B27</f>
        <v>5</v>
      </c>
      <c r="F595" s="21" t="e">
        <f>LEFT(Under13Boys!C27,FIND(" ",Under13Boys!C27)-1)</f>
        <v>#VALUE!</v>
      </c>
      <c r="G595" s="21" t="e">
        <f>RIGHT(Under13Boys!C27,LEN(Under13Boys!C27)-FIND(" ",Under13Boys!C27))</f>
        <v>#VALUE!</v>
      </c>
      <c r="H595" s="21" t="e">
        <f>VLOOKUP(Under13Boys!D27,clubs!A:B,2,FALSE)</f>
        <v>#N/A</v>
      </c>
      <c r="I595" s="21" t="str">
        <f>B595&amp;A595</f>
        <v>U13M</v>
      </c>
      <c r="J595" s="117">
        <f>Under13Boys!E27</f>
        <v>0.0</v>
      </c>
      <c r="K595" s="127">
        <f>Under13Boys!X27</f>
        <v>0.6</v>
      </c>
    </row>
    <row r="596" spans="1:18">
      <c r="A596" s="21" t="str">
        <f>Under13Boys!T28</f>
        <v>M</v>
      </c>
      <c r="B596" s="21" t="str">
        <f>Under13Boys!U28</f>
        <v>U13</v>
      </c>
      <c r="C596" s="21">
        <f>Under13Boys!V28</f>
        <v>100.0</v>
      </c>
      <c r="D596" s="21" t="str">
        <f>Under13Boys!W28</f>
        <v>B</v>
      </c>
      <c r="E596" s="98" t="str">
        <f>Under13Boys!B28</f>
        <v>6</v>
      </c>
      <c r="F596" s="21" t="e">
        <f>LEFT(Under13Boys!C28,FIND(" ",Under13Boys!C28)-1)</f>
        <v>#VALUE!</v>
      </c>
      <c r="G596" s="21" t="e">
        <f>RIGHT(Under13Boys!C28,LEN(Under13Boys!C28)-FIND(" ",Under13Boys!C28))</f>
        <v>#VALUE!</v>
      </c>
      <c r="H596" s="21" t="e">
        <f>VLOOKUP(Under13Boys!D28,clubs!A:B,2,FALSE)</f>
        <v>#N/A</v>
      </c>
      <c r="I596" s="21" t="str">
        <f>B596&amp;A596</f>
        <v>U13M</v>
      </c>
      <c r="J596" s="117">
        <f>Under13Boys!E28</f>
        <v>0.0</v>
      </c>
      <c r="K596" s="127">
        <f>Under13Boys!X28</f>
        <v>0.6</v>
      </c>
    </row>
    <row r="597" spans="1:18">
      <c r="A597" s="21" t="str">
        <f>Under13Boys!T29</f>
        <v>M</v>
      </c>
      <c r="B597" s="21" t="str">
        <f>Under13Boys!U29</f>
        <v>U13</v>
      </c>
      <c r="C597" s="21">
        <f>Under13Boys!V29</f>
        <v>100.0</v>
      </c>
      <c r="D597" s="21" t="str">
        <f>Under13Boys!W29</f>
        <v>B</v>
      </c>
      <c r="E597" s="98" t="str">
        <f>Under13Boys!B29</f>
        <v>7</v>
      </c>
      <c r="F597" s="21" t="e">
        <f>LEFT(Under13Boys!C29,FIND(" ",Under13Boys!C29)-1)</f>
        <v>#VALUE!</v>
      </c>
      <c r="G597" s="21" t="e">
        <f>RIGHT(Under13Boys!C29,LEN(Under13Boys!C29)-FIND(" ",Under13Boys!C29))</f>
        <v>#VALUE!</v>
      </c>
      <c r="H597" s="21" t="e">
        <f>VLOOKUP(Under13Boys!D29,clubs!A:B,2,FALSE)</f>
        <v>#N/A</v>
      </c>
      <c r="I597" s="21" t="str">
        <f>B597&amp;A597</f>
        <v>U13M</v>
      </c>
      <c r="J597" s="117">
        <f>Under13Boys!E29</f>
        <v>0.0</v>
      </c>
      <c r="K597" s="127">
        <f>Under13Boys!X29</f>
        <v>0.6</v>
      </c>
    </row>
    <row r="598" spans="1:18">
      <c r="A598" s="21" t="str">
        <f>Under13Boys!T30</f>
        <v>M</v>
      </c>
      <c r="B598" s="21" t="str">
        <f>Under13Boys!U30</f>
        <v>U13</v>
      </c>
      <c r="C598" s="21">
        <f>Under13Boys!V30</f>
        <v>100.0</v>
      </c>
      <c r="D598" s="21" t="str">
        <f>Under13Boys!W30</f>
        <v>B</v>
      </c>
      <c r="E598" s="98" t="str">
        <f>Under13Boys!B30</f>
        <v>8</v>
      </c>
      <c r="F598" s="21" t="e">
        <f>LEFT(Under13Boys!C30,FIND(" ",Under13Boys!C30)-1)</f>
        <v>#VALUE!</v>
      </c>
      <c r="G598" s="21" t="e">
        <f>RIGHT(Under13Boys!C30,LEN(Under13Boys!C30)-FIND(" ",Under13Boys!C30))</f>
        <v>#VALUE!</v>
      </c>
      <c r="H598" s="21" t="e">
        <f>VLOOKUP(Under13Boys!D30,clubs!A:B,2,FALSE)</f>
        <v>#N/A</v>
      </c>
      <c r="I598" s="21" t="str">
        <f>B598&amp;A598</f>
        <v>U13M</v>
      </c>
      <c r="J598" s="117">
        <f>Under13Boys!E30</f>
        <v>0.0</v>
      </c>
      <c r="K598" s="127">
        <f>Under13Boys!X30</f>
        <v>0.6</v>
      </c>
    </row>
    <row r="599" spans="1:18">
      <c r="A599" s="21">
        <f>Under13Boys!T31</f>
        <v>0.0</v>
      </c>
      <c r="B599" s="21">
        <f>Under13Boys!U31</f>
        <v>0.0</v>
      </c>
      <c r="C599" s="21">
        <f>Under13Boys!V31</f>
        <v>0.0</v>
      </c>
      <c r="D599" s="21">
        <f>Under13Boys!W31</f>
        <v>0.0</v>
      </c>
      <c r="E599" s="98">
        <f>Under13Boys!B31</f>
        <v>0.0</v>
      </c>
      <c r="F599" s="21" t="str">
        <f>LEFT(Under13Boys!C31,FIND(" ",Under13Boys!C31)-1)</f>
        <v>U13</v>
      </c>
      <c r="G599" s="21" t="str">
        <f>RIGHT(Under13Boys!C31,LEN(Under13Boys!C31)-FIND(" ",Under13Boys!C31))</f>
        <v>Boy's A 200m</v>
      </c>
      <c r="H599" s="21" t="e">
        <f>VLOOKUP(Under13Boys!D31,clubs!A:B,2,FALSE)</f>
        <v>#N/A</v>
      </c>
      <c r="I599" s="21" t="str">
        <f>B599&amp;A599</f>
        <v>00</v>
      </c>
      <c r="J599" s="117">
        <f>Under13Boys!E31</f>
        <v>1.2</v>
      </c>
      <c r="K599" s="127">
        <f>Under13Boys!X31</f>
        <v>0.0</v>
      </c>
    </row>
    <row r="600" spans="1:18">
      <c r="A600" s="21" t="str">
        <f>Under13Boys!T32</f>
        <v>M</v>
      </c>
      <c r="B600" s="21" t="str">
        <f>Under13Boys!U32</f>
        <v>U13</v>
      </c>
      <c r="C600" s="21">
        <f>Under13Boys!V32</f>
        <v>200.0</v>
      </c>
      <c r="D600" s="21" t="str">
        <f>Under13Boys!W32</f>
        <v>A</v>
      </c>
      <c r="E600" s="98">
        <f>Under13Boys!B32</f>
        <v>1.0</v>
      </c>
      <c r="F600" s="21" t="str">
        <f>LEFT(Under13Boys!C32,FIND(" ",Under13Boys!C32)-1)</f>
        <v>Zack</v>
      </c>
      <c r="G600" s="21" t="str">
        <f>RIGHT(Under13Boys!C32,LEN(Under13Boys!C32)-FIND(" ",Under13Boys!C32))</f>
        <v>Clarke-Green</v>
      </c>
      <c r="H600" s="21" t="str">
        <f>VLOOKUP(Under13Boys!D32,clubs!A:B,2,FALSE)</f>
        <v>ESM</v>
      </c>
      <c r="I600" s="21" t="str">
        <f>B600&amp;A600</f>
        <v>U13M</v>
      </c>
      <c r="J600" s="117">
        <f>Under13Boys!E32</f>
        <v>29.01</v>
      </c>
      <c r="K600" s="127">
        <f>Under13Boys!X32</f>
        <v>1.2</v>
      </c>
    </row>
    <row r="601" spans="1:18">
      <c r="A601" s="21" t="str">
        <f>Under13Boys!T33</f>
        <v>M</v>
      </c>
      <c r="B601" s="21" t="str">
        <f>Under13Boys!U33</f>
        <v>U13</v>
      </c>
      <c r="C601" s="21">
        <f>Under13Boys!V33</f>
        <v>200.0</v>
      </c>
      <c r="D601" s="21" t="str">
        <f>Under13Boys!W33</f>
        <v>A</v>
      </c>
      <c r="E601" s="98">
        <f>Under13Boys!B33</f>
        <v>2.0</v>
      </c>
      <c r="F601" s="21" t="str">
        <f>LEFT(Under13Boys!C33,FIND(" ",Under13Boys!C33)-1)</f>
        <v>Shlomo</v>
      </c>
      <c r="G601" s="21" t="str">
        <f>RIGHT(Under13Boys!C33,LEN(Under13Boys!C33)-FIND(" ",Under13Boys!C33))</f>
        <v>Levy</v>
      </c>
      <c r="H601" s="21" t="str">
        <f>VLOOKUP(Under13Boys!D33,clubs!A:B,2,FALSE)</f>
        <v>High</v>
      </c>
      <c r="I601" s="21" t="str">
        <f>B601&amp;A601</f>
        <v>U13M</v>
      </c>
      <c r="J601" s="117">
        <f>Under13Boys!E33</f>
        <v>29.25</v>
      </c>
      <c r="K601" s="127">
        <f>Under13Boys!X33</f>
        <v>1.2</v>
      </c>
    </row>
    <row r="602" spans="1:18">
      <c r="A602" s="21" t="str">
        <f>Under13Boys!T34</f>
        <v>M</v>
      </c>
      <c r="B602" s="21" t="str">
        <f>Under13Boys!U34</f>
        <v>U13</v>
      </c>
      <c r="C602" s="21">
        <f>Under13Boys!V34</f>
        <v>200.0</v>
      </c>
      <c r="D602" s="21" t="str">
        <f>Under13Boys!W34</f>
        <v>A</v>
      </c>
      <c r="E602" s="98">
        <f>Under13Boys!B34</f>
        <v>3.0</v>
      </c>
      <c r="F602" s="21" t="str">
        <f>LEFT(Under13Boys!C34,FIND(" ",Under13Boys!C34)-1)</f>
        <v>Nelson</v>
      </c>
      <c r="G602" s="21" t="str">
        <f>RIGHT(Under13Boys!C34,LEN(Under13Boys!C34)-FIND(" ",Under13Boys!C34))</f>
        <v>Gordon</v>
      </c>
      <c r="H602" s="21" t="str">
        <f>VLOOKUP(Under13Boys!D34,clubs!A:B,2,FALSE)</f>
        <v>TVH</v>
      </c>
      <c r="I602" s="21" t="str">
        <f>B602&amp;A602</f>
        <v>U13M</v>
      </c>
      <c r="J602" s="117">
        <f>Under13Boys!E34</f>
        <v>29.7</v>
      </c>
      <c r="K602" s="127">
        <f>Under13Boys!X34</f>
        <v>1.2</v>
      </c>
    </row>
    <row r="603" spans="1:18">
      <c r="A603" s="21" t="str">
        <f>Under13Boys!T35</f>
        <v>M</v>
      </c>
      <c r="B603" s="21" t="str">
        <f>Under13Boys!U35</f>
        <v>U13</v>
      </c>
      <c r="C603" s="21">
        <f>Under13Boys!V35</f>
        <v>200.0</v>
      </c>
      <c r="D603" s="21" t="str">
        <f>Under13Boys!W35</f>
        <v>A</v>
      </c>
      <c r="E603" s="98" t="str">
        <f>Under13Boys!B35</f>
        <v>4</v>
      </c>
      <c r="F603" s="21" t="e">
        <f>LEFT(Under13Boys!C35,FIND(" ",Under13Boys!C35)-1)</f>
        <v>#VALUE!</v>
      </c>
      <c r="G603" s="21" t="e">
        <f>RIGHT(Under13Boys!C35,LEN(Under13Boys!C35)-FIND(" ",Under13Boys!C35))</f>
        <v>#VALUE!</v>
      </c>
      <c r="H603" s="21" t="e">
        <f>VLOOKUP(Under13Boys!D35,clubs!A:B,2,FALSE)</f>
        <v>#N/A</v>
      </c>
      <c r="I603" s="21" t="str">
        <f>B603&amp;A603</f>
        <v>U13M</v>
      </c>
      <c r="J603" s="117">
        <f>Under13Boys!E35</f>
        <v>0.0</v>
      </c>
      <c r="K603" s="127">
        <f>Under13Boys!X35</f>
        <v>1.2</v>
      </c>
    </row>
    <row r="604" spans="1:18">
      <c r="A604" s="21" t="str">
        <f>Under13Boys!T36</f>
        <v>M</v>
      </c>
      <c r="B604" s="21" t="str">
        <f>Under13Boys!U36</f>
        <v>U13</v>
      </c>
      <c r="C604" s="21">
        <f>Under13Boys!V36</f>
        <v>200.0</v>
      </c>
      <c r="D604" s="21" t="str">
        <f>Under13Boys!W36</f>
        <v>A</v>
      </c>
      <c r="E604" s="98" t="str">
        <f>Under13Boys!B36</f>
        <v>5</v>
      </c>
      <c r="F604" s="21" t="e">
        <f>LEFT(Under13Boys!C36,FIND(" ",Under13Boys!C36)-1)</f>
        <v>#VALUE!</v>
      </c>
      <c r="G604" s="21" t="e">
        <f>RIGHT(Under13Boys!C36,LEN(Under13Boys!C36)-FIND(" ",Under13Boys!C36))</f>
        <v>#VALUE!</v>
      </c>
      <c r="H604" s="21" t="e">
        <f>VLOOKUP(Under13Boys!D36,clubs!A:B,2,FALSE)</f>
        <v>#N/A</v>
      </c>
      <c r="I604" s="21" t="str">
        <f>B604&amp;A604</f>
        <v>U13M</v>
      </c>
      <c r="J604" s="117">
        <f>Under13Boys!E36</f>
        <v>0.0</v>
      </c>
      <c r="K604" s="127">
        <f>Under13Boys!X36</f>
        <v>1.2</v>
      </c>
    </row>
    <row r="605" spans="1:18">
      <c r="A605" s="21" t="str">
        <f>Under13Boys!T37</f>
        <v>M</v>
      </c>
      <c r="B605" s="21" t="str">
        <f>Under13Boys!U37</f>
        <v>U13</v>
      </c>
      <c r="C605" s="21">
        <f>Under13Boys!V37</f>
        <v>200.0</v>
      </c>
      <c r="D605" s="21" t="str">
        <f>Under13Boys!W37</f>
        <v>A</v>
      </c>
      <c r="E605" s="98" t="str">
        <f>Under13Boys!B37</f>
        <v>6</v>
      </c>
      <c r="F605" s="21" t="e">
        <f>LEFT(Under13Boys!C37,FIND(" ",Under13Boys!C37)-1)</f>
        <v>#VALUE!</v>
      </c>
      <c r="G605" s="21" t="e">
        <f>RIGHT(Under13Boys!C37,LEN(Under13Boys!C37)-FIND(" ",Under13Boys!C37))</f>
        <v>#VALUE!</v>
      </c>
      <c r="H605" s="21" t="e">
        <f>VLOOKUP(Under13Boys!D37,clubs!A:B,2,FALSE)</f>
        <v>#N/A</v>
      </c>
      <c r="I605" s="21" t="str">
        <f>B605&amp;A605</f>
        <v>U13M</v>
      </c>
      <c r="J605" s="117">
        <f>Under13Boys!E37</f>
        <v>0.0</v>
      </c>
      <c r="K605" s="127">
        <f>Under13Boys!X37</f>
        <v>1.2</v>
      </c>
    </row>
    <row r="606" spans="1:18">
      <c r="A606" s="21" t="str">
        <f>Under13Boys!T38</f>
        <v>M</v>
      </c>
      <c r="B606" s="21" t="str">
        <f>Under13Boys!U38</f>
        <v>U13</v>
      </c>
      <c r="C606" s="21">
        <f>Under13Boys!V38</f>
        <v>200.0</v>
      </c>
      <c r="D606" s="21" t="str">
        <f>Under13Boys!W38</f>
        <v>A</v>
      </c>
      <c r="E606" s="98" t="str">
        <f>Under13Boys!B38</f>
        <v>7</v>
      </c>
      <c r="F606" s="21" t="e">
        <f>LEFT(Under13Boys!C38,FIND(" ",Under13Boys!C38)-1)</f>
        <v>#VALUE!</v>
      </c>
      <c r="G606" s="21" t="e">
        <f>RIGHT(Under13Boys!C38,LEN(Under13Boys!C38)-FIND(" ",Under13Boys!C38))</f>
        <v>#VALUE!</v>
      </c>
      <c r="H606" s="21" t="e">
        <f>VLOOKUP(Under13Boys!D38,clubs!A:B,2,FALSE)</f>
        <v>#N/A</v>
      </c>
      <c r="I606" s="21" t="str">
        <f>B606&amp;A606</f>
        <v>U13M</v>
      </c>
      <c r="J606" s="117">
        <f>Under13Boys!E38</f>
        <v>0.0</v>
      </c>
      <c r="K606" s="127">
        <f>Under13Boys!X38</f>
        <v>1.2</v>
      </c>
    </row>
    <row r="607" spans="1:18">
      <c r="A607" s="21" t="str">
        <f>Under13Boys!T39</f>
        <v>M</v>
      </c>
      <c r="B607" s="21" t="str">
        <f>Under13Boys!U39</f>
        <v>U13</v>
      </c>
      <c r="C607" s="21">
        <f>Under13Boys!V39</f>
        <v>200.0</v>
      </c>
      <c r="D607" s="21" t="str">
        <f>Under13Boys!W39</f>
        <v>A</v>
      </c>
      <c r="E607" s="98" t="str">
        <f>Under13Boys!B39</f>
        <v>8</v>
      </c>
      <c r="F607" s="21" t="e">
        <f>LEFT(Under13Boys!C39,FIND(" ",Under13Boys!C39)-1)</f>
        <v>#VALUE!</v>
      </c>
      <c r="G607" s="21" t="e">
        <f>RIGHT(Under13Boys!C39,LEN(Under13Boys!C39)-FIND(" ",Under13Boys!C39))</f>
        <v>#VALUE!</v>
      </c>
      <c r="H607" s="21" t="e">
        <f>VLOOKUP(Under13Boys!D39,clubs!A:B,2,FALSE)</f>
        <v>#N/A</v>
      </c>
      <c r="I607" s="21" t="str">
        <f>B607&amp;A607</f>
        <v>U13M</v>
      </c>
      <c r="J607" s="117">
        <f>Under13Boys!E39</f>
        <v>0.0</v>
      </c>
      <c r="K607" s="127">
        <f>Under13Boys!X39</f>
        <v>1.2</v>
      </c>
    </row>
    <row r="608" spans="1:18">
      <c r="A608" s="21">
        <f>Under13Boys!T40</f>
        <v>0.0</v>
      </c>
      <c r="B608" s="21">
        <f>Under13Boys!U40</f>
        <v>0.0</v>
      </c>
      <c r="C608" s="21">
        <f>Under13Boys!V40</f>
        <v>0.0</v>
      </c>
      <c r="D608" s="21">
        <f>Under13Boys!W40</f>
        <v>0.0</v>
      </c>
      <c r="E608" s="98">
        <f>Under13Boys!B40</f>
        <v>0.0</v>
      </c>
      <c r="F608" s="21" t="str">
        <f>LEFT(Under13Boys!C40,FIND(" ",Under13Boys!C40)-1)</f>
        <v>U13</v>
      </c>
      <c r="G608" s="21" t="str">
        <f>RIGHT(Under13Boys!C40,LEN(Under13Boys!C40)-FIND(" ",Under13Boys!C40))</f>
        <v>Boy's B 200m</v>
      </c>
      <c r="H608" s="21" t="e">
        <f>VLOOKUP(Under13Boys!D40,clubs!A:B,2,FALSE)</f>
        <v>#N/A</v>
      </c>
      <c r="I608" s="21" t="str">
        <f>B608&amp;A608</f>
        <v>00</v>
      </c>
      <c r="J608" s="117">
        <f>Under13Boys!E40</f>
        <v>1.2</v>
      </c>
      <c r="K608" s="127">
        <f>Under13Boys!X40</f>
        <v>0.0</v>
      </c>
    </row>
    <row r="609" spans="1:18">
      <c r="A609" s="21" t="str">
        <f>Under13Boys!T41</f>
        <v>M</v>
      </c>
      <c r="B609" s="21" t="str">
        <f>Under13Boys!U41</f>
        <v>U13</v>
      </c>
      <c r="C609" s="21">
        <f>Under13Boys!V41</f>
        <v>200.0</v>
      </c>
      <c r="D609" s="21" t="str">
        <f>Under13Boys!W41</f>
        <v>B</v>
      </c>
      <c r="E609" s="98">
        <f>Under13Boys!B41</f>
        <v>1.0</v>
      </c>
      <c r="F609" s="21" t="str">
        <f>LEFT(Under13Boys!C41,FIND(" ",Under13Boys!C41)-1)</f>
        <v>Najiib</v>
      </c>
      <c r="G609" s="21" t="str">
        <f>RIGHT(Under13Boys!C41,LEN(Under13Boys!C41)-FIND(" ",Under13Boys!C41))</f>
        <v>Hersi</v>
      </c>
      <c r="H609" s="21" t="str">
        <f>VLOOKUP(Under13Boys!D41,clubs!A:B,2,FALSE)</f>
        <v>ESM</v>
      </c>
      <c r="I609" s="21" t="str">
        <f>B609&amp;A609</f>
        <v>U13M</v>
      </c>
      <c r="J609" s="117">
        <f>Under13Boys!E41</f>
        <v>33.56</v>
      </c>
      <c r="K609" s="127">
        <f>Under13Boys!X41</f>
        <v>1.2</v>
      </c>
    </row>
    <row r="610" spans="1:18">
      <c r="A610" s="21" t="str">
        <f>Under13Boys!T42</f>
        <v>M</v>
      </c>
      <c r="B610" s="21" t="str">
        <f>Under13Boys!U42</f>
        <v>U13</v>
      </c>
      <c r="C610" s="21">
        <f>Under13Boys!V42</f>
        <v>200.0</v>
      </c>
      <c r="D610" s="21" t="str">
        <f>Under13Boys!W42</f>
        <v>B</v>
      </c>
      <c r="E610" s="98">
        <f>Under13Boys!B42</f>
        <v>2.0</v>
      </c>
      <c r="F610" s="21" t="e">
        <f>LEFT(Under13Boys!C42,FIND(" ",Under13Boys!C42)-1)</f>
        <v>#VALUE!</v>
      </c>
      <c r="G610" s="21" t="e">
        <f>RIGHT(Under13Boys!C42,LEN(Under13Boys!C42)-FIND(" ",Under13Boys!C42))</f>
        <v>#VALUE!</v>
      </c>
      <c r="H610" s="21" t="e">
        <f>VLOOKUP(Under13Boys!D42,clubs!A:B,2,FALSE)</f>
        <v>#N/A</v>
      </c>
      <c r="I610" s="21" t="str">
        <f>B610&amp;A610</f>
        <v>U13M</v>
      </c>
      <c r="J610" s="117">
        <f>Under13Boys!E42</f>
        <v>0.0</v>
      </c>
      <c r="K610" s="127">
        <f>Under13Boys!X42</f>
        <v>1.2</v>
      </c>
    </row>
    <row r="611" spans="1:18">
      <c r="A611" s="21" t="str">
        <f>Under13Boys!T43</f>
        <v>M</v>
      </c>
      <c r="B611" s="21" t="str">
        <f>Under13Boys!U43</f>
        <v>U13</v>
      </c>
      <c r="C611" s="21">
        <f>Under13Boys!V43</f>
        <v>200.0</v>
      </c>
      <c r="D611" s="21" t="str">
        <f>Under13Boys!W43</f>
        <v>B</v>
      </c>
      <c r="E611" s="98">
        <f>Under13Boys!B43</f>
        <v>3.0</v>
      </c>
      <c r="F611" s="21" t="e">
        <f>LEFT(Under13Boys!C43,FIND(" ",Under13Boys!C43)-1)</f>
        <v>#VALUE!</v>
      </c>
      <c r="G611" s="21" t="e">
        <f>RIGHT(Under13Boys!C43,LEN(Under13Boys!C43)-FIND(" ",Under13Boys!C43))</f>
        <v>#VALUE!</v>
      </c>
      <c r="H611" s="21" t="e">
        <f>VLOOKUP(Under13Boys!D43,clubs!A:B,2,FALSE)</f>
        <v>#N/A</v>
      </c>
      <c r="I611" s="21" t="str">
        <f>B611&amp;A611</f>
        <v>U13M</v>
      </c>
      <c r="J611" s="117">
        <f>Under13Boys!E43</f>
        <v>0.0</v>
      </c>
      <c r="K611" s="127">
        <f>Under13Boys!X43</f>
        <v>1.2</v>
      </c>
    </row>
    <row r="612" spans="1:18">
      <c r="A612" s="21" t="str">
        <f>Under13Boys!T44</f>
        <v>M</v>
      </c>
      <c r="B612" s="21" t="str">
        <f>Under13Boys!U44</f>
        <v>U13</v>
      </c>
      <c r="C612" s="21">
        <f>Under13Boys!V44</f>
        <v>200.0</v>
      </c>
      <c r="D612" s="21" t="str">
        <f>Under13Boys!W44</f>
        <v>B</v>
      </c>
      <c r="E612" s="98" t="str">
        <f>Under13Boys!B44</f>
        <v>4</v>
      </c>
      <c r="F612" s="21" t="e">
        <f>LEFT(Under13Boys!C44,FIND(" ",Under13Boys!C44)-1)</f>
        <v>#VALUE!</v>
      </c>
      <c r="G612" s="21" t="e">
        <f>RIGHT(Under13Boys!C44,LEN(Under13Boys!C44)-FIND(" ",Under13Boys!C44))</f>
        <v>#VALUE!</v>
      </c>
      <c r="H612" s="21" t="e">
        <f>VLOOKUP(Under13Boys!D44,clubs!A:B,2,FALSE)</f>
        <v>#N/A</v>
      </c>
      <c r="I612" s="21" t="str">
        <f>B612&amp;A612</f>
        <v>U13M</v>
      </c>
      <c r="J612" s="117">
        <f>Under13Boys!E44</f>
        <v>0.0</v>
      </c>
      <c r="K612" s="127">
        <f>Under13Boys!X44</f>
        <v>1.2</v>
      </c>
    </row>
    <row r="613" spans="1:18">
      <c r="A613" s="21" t="str">
        <f>Under13Boys!T45</f>
        <v>M</v>
      </c>
      <c r="B613" s="21" t="str">
        <f>Under13Boys!U45</f>
        <v>U13</v>
      </c>
      <c r="C613" s="21">
        <f>Under13Boys!V45</f>
        <v>200.0</v>
      </c>
      <c r="D613" s="21" t="str">
        <f>Under13Boys!W45</f>
        <v>B</v>
      </c>
      <c r="E613" s="98" t="str">
        <f>Under13Boys!B45</f>
        <v>5</v>
      </c>
      <c r="F613" s="21" t="e">
        <f>LEFT(Under13Boys!C45,FIND(" ",Under13Boys!C45)-1)</f>
        <v>#VALUE!</v>
      </c>
      <c r="G613" s="21" t="e">
        <f>RIGHT(Under13Boys!C45,LEN(Under13Boys!C45)-FIND(" ",Under13Boys!C45))</f>
        <v>#VALUE!</v>
      </c>
      <c r="H613" s="21" t="e">
        <f>VLOOKUP(Under13Boys!D45,clubs!A:B,2,FALSE)</f>
        <v>#N/A</v>
      </c>
      <c r="I613" s="21" t="str">
        <f>B613&amp;A613</f>
        <v>U13M</v>
      </c>
      <c r="J613" s="117">
        <f>Under13Boys!E45</f>
        <v>0.0</v>
      </c>
      <c r="K613" s="127">
        <f>Under13Boys!X45</f>
        <v>1.2</v>
      </c>
    </row>
    <row r="614" spans="1:18">
      <c r="A614" s="21" t="str">
        <f>Under13Boys!T46</f>
        <v>M</v>
      </c>
      <c r="B614" s="21" t="str">
        <f>Under13Boys!U46</f>
        <v>U13</v>
      </c>
      <c r="C614" s="21">
        <f>Under13Boys!V46</f>
        <v>200.0</v>
      </c>
      <c r="D614" s="21" t="str">
        <f>Under13Boys!W46</f>
        <v>B</v>
      </c>
      <c r="E614" s="98" t="str">
        <f>Under13Boys!B46</f>
        <v>6</v>
      </c>
      <c r="F614" s="21" t="e">
        <f>LEFT(Under13Boys!C46,FIND(" ",Under13Boys!C46)-1)</f>
        <v>#VALUE!</v>
      </c>
      <c r="G614" s="21" t="e">
        <f>RIGHT(Under13Boys!C46,LEN(Under13Boys!C46)-FIND(" ",Under13Boys!C46))</f>
        <v>#VALUE!</v>
      </c>
      <c r="H614" s="21" t="e">
        <f>VLOOKUP(Under13Boys!D46,clubs!A:B,2,FALSE)</f>
        <v>#N/A</v>
      </c>
      <c r="I614" s="21" t="str">
        <f>B614&amp;A614</f>
        <v>U13M</v>
      </c>
      <c r="J614" s="117">
        <f>Under13Boys!E46</f>
        <v>0.0</v>
      </c>
      <c r="K614" s="127">
        <f>Under13Boys!X46</f>
        <v>1.2</v>
      </c>
    </row>
    <row r="615" spans="1:18">
      <c r="A615" s="21" t="str">
        <f>Under13Boys!T47</f>
        <v>M</v>
      </c>
      <c r="B615" s="21" t="str">
        <f>Under13Boys!U47</f>
        <v>U13</v>
      </c>
      <c r="C615" s="21">
        <f>Under13Boys!V47</f>
        <v>200.0</v>
      </c>
      <c r="D615" s="21" t="str">
        <f>Under13Boys!W47</f>
        <v>B</v>
      </c>
      <c r="E615" s="98" t="str">
        <f>Under13Boys!B47</f>
        <v>7</v>
      </c>
      <c r="F615" s="21" t="e">
        <f>LEFT(Under13Boys!C47,FIND(" ",Under13Boys!C47)-1)</f>
        <v>#VALUE!</v>
      </c>
      <c r="G615" s="21" t="e">
        <f>RIGHT(Under13Boys!C47,LEN(Under13Boys!C47)-FIND(" ",Under13Boys!C47))</f>
        <v>#VALUE!</v>
      </c>
      <c r="H615" s="21" t="e">
        <f>VLOOKUP(Under13Boys!D47,clubs!A:B,2,FALSE)</f>
        <v>#N/A</v>
      </c>
      <c r="I615" s="21" t="str">
        <f>B615&amp;A615</f>
        <v>U13M</v>
      </c>
      <c r="J615" s="117">
        <f>Under13Boys!E47</f>
        <v>0.0</v>
      </c>
      <c r="K615" s="127">
        <f>Under13Boys!X47</f>
        <v>1.2</v>
      </c>
    </row>
    <row r="616" spans="1:18">
      <c r="A616" s="21" t="str">
        <f>Under13Boys!T48</f>
        <v>M</v>
      </c>
      <c r="B616" s="21" t="str">
        <f>Under13Boys!U48</f>
        <v>U13</v>
      </c>
      <c r="C616" s="21">
        <f>Under13Boys!V48</f>
        <v>200.0</v>
      </c>
      <c r="D616" s="21" t="str">
        <f>Under13Boys!W48</f>
        <v>B</v>
      </c>
      <c r="E616" s="98" t="str">
        <f>Under13Boys!B48</f>
        <v>8</v>
      </c>
      <c r="F616" s="21" t="e">
        <f>LEFT(Under13Boys!C48,FIND(" ",Under13Boys!C48)-1)</f>
        <v>#VALUE!</v>
      </c>
      <c r="G616" s="21" t="e">
        <f>RIGHT(Under13Boys!C48,LEN(Under13Boys!C48)-FIND(" ",Under13Boys!C48))</f>
        <v>#VALUE!</v>
      </c>
      <c r="H616" s="21" t="e">
        <f>VLOOKUP(Under13Boys!D48,clubs!A:B,2,FALSE)</f>
        <v>#N/A</v>
      </c>
      <c r="I616" s="21" t="str">
        <f>B616&amp;A616</f>
        <v>U13M</v>
      </c>
      <c r="J616" s="117">
        <f>Under13Boys!E48</f>
        <v>0.0</v>
      </c>
      <c r="K616" s="127">
        <f>Under13Boys!X48</f>
        <v>1.2</v>
      </c>
    </row>
    <row r="617" spans="1:18">
      <c r="A617" s="21">
        <f>Under13Boys!T49</f>
        <v>0.0</v>
      </c>
      <c r="B617" s="21">
        <f>Under13Boys!U49</f>
        <v>0.0</v>
      </c>
      <c r="C617" s="21">
        <f>Under13Boys!V49</f>
        <v>0.0</v>
      </c>
      <c r="D617" s="21">
        <f>Under13Boys!W49</f>
        <v>0.0</v>
      </c>
      <c r="E617" s="98">
        <f>Under13Boys!B49</f>
        <v>0.0</v>
      </c>
      <c r="F617" s="21" t="str">
        <f>LEFT(Under13Boys!C49,FIND(" ",Under13Boys!C49)-1)</f>
        <v>U13</v>
      </c>
      <c r="G617" s="21" t="str">
        <f>RIGHT(Under13Boys!C49,LEN(Under13Boys!C49)-FIND(" ",Under13Boys!C49))</f>
        <v>Boy's A 1500m</v>
      </c>
      <c r="H617" s="21" t="e">
        <f>VLOOKUP(Under13Boys!D49,clubs!A:B,2,FALSE)</f>
        <v>#N/A</v>
      </c>
      <c r="I617" s="21" t="str">
        <f>B617&amp;A617</f>
        <v>00</v>
      </c>
      <c r="J617" s="117" t="str">
        <f>Under13Boys!E49</f>
        <v>.</v>
      </c>
      <c r="K617" s="127">
        <f>Under13Boys!X49</f>
        <v>0.0</v>
      </c>
    </row>
    <row r="618" spans="1:18">
      <c r="A618" s="21" t="str">
        <f>Under13Boys!T50</f>
        <v>M</v>
      </c>
      <c r="B618" s="21" t="str">
        <f>Under13Boys!U50</f>
        <v>U13</v>
      </c>
      <c r="C618" s="21">
        <f>Under13Boys!V50</f>
        <v>1500.0</v>
      </c>
      <c r="D618" s="21" t="str">
        <f>Under13Boys!W50</f>
        <v>A</v>
      </c>
      <c r="E618" s="98">
        <f>Under13Boys!B50</f>
        <v>1.0</v>
      </c>
      <c r="F618" s="21" t="str">
        <f>LEFT(Under13Boys!C50,FIND(" ",Under13Boys!C50)-1)</f>
        <v>Basil</v>
      </c>
      <c r="G618" s="21" t="str">
        <f>RIGHT(Under13Boys!C50,LEN(Under13Boys!C50)-FIND(" ",Under13Boys!C50))</f>
        <v>Rock</v>
      </c>
      <c r="H618" s="21" t="str">
        <f>VLOOKUP(Under13Boys!D50,clubs!A:B,2,FALSE)</f>
        <v>TVH</v>
      </c>
      <c r="I618" s="21" t="str">
        <f>B618&amp;A618</f>
        <v>U13M</v>
      </c>
      <c r="J618" s="117" t="str">
        <f>Under13Boys!E50</f>
        <v>4:55.81</v>
      </c>
      <c r="K618" s="127">
        <f>Under13Boys!X50</f>
        <v>0.0</v>
      </c>
    </row>
    <row r="619" spans="1:18">
      <c r="A619" s="21" t="str">
        <f>Under13Boys!T51</f>
        <v>M</v>
      </c>
      <c r="B619" s="21" t="str">
        <f>Under13Boys!U51</f>
        <v>U13</v>
      </c>
      <c r="C619" s="21">
        <f>Under13Boys!V51</f>
        <v>1500.0</v>
      </c>
      <c r="D619" s="21" t="str">
        <f>Under13Boys!W51</f>
        <v>A</v>
      </c>
      <c r="E619" s="98">
        <f>Under13Boys!B51</f>
        <v>2.0</v>
      </c>
      <c r="F619" s="21" t="e">
        <f>LEFT(Under13Boys!C51,FIND(" ",Under13Boys!C51)-1)</f>
        <v>#VALUE!</v>
      </c>
      <c r="G619" s="21" t="e">
        <f>RIGHT(Under13Boys!C51,LEN(Under13Boys!C51)-FIND(" ",Under13Boys!C51))</f>
        <v>#VALUE!</v>
      </c>
      <c r="H619" s="21" t="str">
        <f>VLOOKUP(Under13Boys!D51,clubs!A:B,2,FALSE)</f>
        <v>SBH</v>
      </c>
      <c r="I619" s="21" t="str">
        <f>B619&amp;A619</f>
        <v>U13M</v>
      </c>
      <c r="J619" s="117" t="str">
        <f>Under13Boys!E51</f>
        <v>4:59.28</v>
      </c>
      <c r="K619" s="127">
        <f>Under13Boys!X51</f>
        <v>0.0</v>
      </c>
    </row>
    <row r="620" spans="1:18">
      <c r="A620" s="21" t="str">
        <f>Under13Boys!T52</f>
        <v>M</v>
      </c>
      <c r="B620" s="21" t="str">
        <f>Under13Boys!U52</f>
        <v>U13</v>
      </c>
      <c r="C620" s="21">
        <f>Under13Boys!V52</f>
        <v>1500.0</v>
      </c>
      <c r="D620" s="21" t="str">
        <f>Under13Boys!W52</f>
        <v>A</v>
      </c>
      <c r="E620" s="98">
        <f>Under13Boys!B52</f>
        <v>3.0</v>
      </c>
      <c r="F620" s="21" t="str">
        <f>LEFT(Under13Boys!C52,FIND(" ",Under13Boys!C52)-1)</f>
        <v>Jacob</v>
      </c>
      <c r="G620" s="21" t="str">
        <f>RIGHT(Under13Boys!C52,LEN(Under13Boys!C52)-FIND(" ",Under13Boys!C52))</f>
        <v>Alan</v>
      </c>
      <c r="H620" s="21" t="str">
        <f>VLOOKUP(Under13Boys!D52,clubs!A:B,2,FALSE)</f>
        <v>E&amp;H</v>
      </c>
      <c r="I620" s="21" t="str">
        <f>B620&amp;A620</f>
        <v>U13M</v>
      </c>
      <c r="J620" s="117" t="str">
        <f>Under13Boys!E52</f>
        <v>5:10.75</v>
      </c>
      <c r="K620" s="127">
        <f>Under13Boys!X52</f>
        <v>0.0</v>
      </c>
    </row>
    <row r="621" spans="1:18">
      <c r="A621" s="21" t="str">
        <f>Under13Boys!T53</f>
        <v>M</v>
      </c>
      <c r="B621" s="21" t="str">
        <f>Under13Boys!U53</f>
        <v>U13</v>
      </c>
      <c r="C621" s="21">
        <f>Under13Boys!V53</f>
        <v>1500.0</v>
      </c>
      <c r="D621" s="21" t="str">
        <f>Under13Boys!W53</f>
        <v>A</v>
      </c>
      <c r="E621" s="98" t="str">
        <f>Under13Boys!B53</f>
        <v>4</v>
      </c>
      <c r="F621" s="21" t="str">
        <f>LEFT(Under13Boys!C53,FIND(" ",Under13Boys!C53)-1)</f>
        <v>Mahiis</v>
      </c>
      <c r="G621" s="21" t="str">
        <f>RIGHT(Under13Boys!C53,LEN(Under13Boys!C53)-FIND(" ",Under13Boys!C53))</f>
        <v>Hersi</v>
      </c>
      <c r="H621" s="21" t="str">
        <f>VLOOKUP(Under13Boys!D53,clubs!A:B,2,FALSE)</f>
        <v>ESM</v>
      </c>
      <c r="I621" s="21" t="str">
        <f>B621&amp;A621</f>
        <v>U13M</v>
      </c>
      <c r="J621" s="117" t="str">
        <f>Under13Boys!E53</f>
        <v>5:15.19</v>
      </c>
      <c r="K621" s="127">
        <f>Under13Boys!X53</f>
        <v>0.0</v>
      </c>
    </row>
    <row r="622" spans="1:18">
      <c r="A622" s="21" t="str">
        <f>Under13Boys!T54</f>
        <v>M</v>
      </c>
      <c r="B622" s="21" t="str">
        <f>Under13Boys!U54</f>
        <v>U13</v>
      </c>
      <c r="C622" s="21">
        <f>Under13Boys!V54</f>
        <v>1500.0</v>
      </c>
      <c r="D622" s="21" t="str">
        <f>Under13Boys!W54</f>
        <v>A</v>
      </c>
      <c r="E622" s="98" t="str">
        <f>Under13Boys!B54</f>
        <v>5</v>
      </c>
      <c r="F622" s="21" t="str">
        <f>LEFT(Under13Boys!C54,FIND(" ",Under13Boys!C54)-1)</f>
        <v>JACK</v>
      </c>
      <c r="G622" s="21" t="str">
        <f>RIGHT(Under13Boys!C54,LEN(Under13Boys!C54)-FIND(" ",Under13Boys!C54))</f>
        <v>BAILEY</v>
      </c>
      <c r="H622" s="21" t="str">
        <f>VLOOKUP(Under13Boys!D54,clubs!A:B,2,FALSE)</f>
        <v>High</v>
      </c>
      <c r="I622" s="21" t="str">
        <f>B622&amp;A622</f>
        <v>U13M</v>
      </c>
      <c r="J622" s="117" t="str">
        <f>Under13Boys!E54</f>
        <v>5:28.41</v>
      </c>
      <c r="K622" s="127">
        <f>Under13Boys!X54</f>
        <v>0.0</v>
      </c>
    </row>
    <row r="623" spans="1:18">
      <c r="A623" s="21" t="str">
        <f>Under13Boys!T55</f>
        <v>M</v>
      </c>
      <c r="B623" s="21" t="str">
        <f>Under13Boys!U55</f>
        <v>U13</v>
      </c>
      <c r="C623" s="21">
        <f>Under13Boys!V55</f>
        <v>1500.0</v>
      </c>
      <c r="D623" s="21" t="str">
        <f>Under13Boys!W55</f>
        <v>A</v>
      </c>
      <c r="E623" s="98" t="str">
        <f>Under13Boys!B55</f>
        <v>6</v>
      </c>
      <c r="F623" s="21" t="str">
        <f>LEFT(Under13Boys!C55,FIND(" ",Under13Boys!C55)-1)</f>
        <v>Eden</v>
      </c>
      <c r="G623" s="21" t="str">
        <f>RIGHT(Under13Boys!C55,LEN(Under13Boys!C55)-FIND(" ",Under13Boys!C55))</f>
        <v>Alexander</v>
      </c>
      <c r="H623" s="21" t="str">
        <f>VLOOKUP(Under13Boys!D55,clubs!A:B,2,FALSE)</f>
        <v>Trent P</v>
      </c>
      <c r="I623" s="21" t="str">
        <f>B623&amp;A623</f>
        <v>U13M</v>
      </c>
      <c r="J623" s="117" t="str">
        <f>Under13Boys!E55</f>
        <v>5:36.45</v>
      </c>
      <c r="K623" s="127">
        <f>Under13Boys!X55</f>
        <v>0.0</v>
      </c>
    </row>
    <row r="624" spans="1:18">
      <c r="A624" s="21" t="str">
        <f>Under13Boys!T56</f>
        <v>M</v>
      </c>
      <c r="B624" s="21" t="str">
        <f>Under13Boys!U56</f>
        <v>U13</v>
      </c>
      <c r="C624" s="21">
        <f>Under13Boys!V56</f>
        <v>1500.0</v>
      </c>
      <c r="D624" s="21" t="str">
        <f>Under13Boys!W56</f>
        <v>A</v>
      </c>
      <c r="E624" s="98" t="str">
        <f>Under13Boys!B56</f>
        <v>7</v>
      </c>
      <c r="F624" s="21" t="str">
        <f>LEFT(Under13Boys!C56,FIND(" ",Under13Boys!C56)-1)</f>
        <v>Joseph</v>
      </c>
      <c r="G624" s="21" t="str">
        <f>RIGHT(Under13Boys!C56,LEN(Under13Boys!C56)-FIND(" ",Under13Boys!C56))</f>
        <v>Beckett</v>
      </c>
      <c r="H624" s="21" t="str">
        <f>VLOOKUP(Under13Boys!D56,clubs!A:B,2,FALSE)</f>
        <v>Lon Hth</v>
      </c>
      <c r="I624" s="21" t="str">
        <f>B624&amp;A624</f>
        <v>U13M</v>
      </c>
      <c r="J624" s="117" t="str">
        <f>Under13Boys!E56</f>
        <v>5:42.78</v>
      </c>
      <c r="K624" s="127">
        <f>Under13Boys!X56</f>
        <v>0.0</v>
      </c>
    </row>
    <row r="625" spans="1:18">
      <c r="A625" s="21" t="str">
        <f>Under13Boys!T57</f>
        <v>M</v>
      </c>
      <c r="B625" s="21" t="str">
        <f>Under13Boys!U57</f>
        <v>U13</v>
      </c>
      <c r="C625" s="21">
        <f>Under13Boys!V57</f>
        <v>1500.0</v>
      </c>
      <c r="D625" s="21" t="str">
        <f>Under13Boys!W57</f>
        <v>A</v>
      </c>
      <c r="E625" s="98" t="str">
        <f>Under13Boys!B57</f>
        <v>8</v>
      </c>
      <c r="F625" s="21" t="e">
        <f>LEFT(Under13Boys!C57,FIND(" ",Under13Boys!C57)-1)</f>
        <v>#VALUE!</v>
      </c>
      <c r="G625" s="21" t="e">
        <f>RIGHT(Under13Boys!C57,LEN(Under13Boys!C57)-FIND(" ",Under13Boys!C57))</f>
        <v>#VALUE!</v>
      </c>
      <c r="H625" s="21" t="e">
        <f>VLOOKUP(Under13Boys!D57,clubs!A:B,2,FALSE)</f>
        <v>#N/A</v>
      </c>
      <c r="I625" s="21" t="str">
        <f>B625&amp;A625</f>
        <v>U13M</v>
      </c>
      <c r="J625" s="117">
        <f>Under13Boys!E57</f>
        <v>0.0</v>
      </c>
      <c r="K625" s="127">
        <f>Under13Boys!X57</f>
        <v>0.0</v>
      </c>
    </row>
    <row r="626" spans="1:18">
      <c r="A626" s="21">
        <f>Under13Boys!T58</f>
        <v>0.0</v>
      </c>
      <c r="B626" s="21">
        <f>Under13Boys!U58</f>
        <v>0.0</v>
      </c>
      <c r="C626" s="21">
        <f>Under13Boys!V58</f>
        <v>0.0</v>
      </c>
      <c r="D626" s="21">
        <f>Under13Boys!W58</f>
        <v>0.0</v>
      </c>
      <c r="E626" s="98">
        <f>Under13Boys!B58</f>
        <v>0.0</v>
      </c>
      <c r="F626" s="21" t="str">
        <f>LEFT(Under13Boys!C58,FIND(" ",Under13Boys!C58)-1)</f>
        <v>U13</v>
      </c>
      <c r="G626" s="21" t="str">
        <f>RIGHT(Under13Boys!C58,LEN(Under13Boys!C58)-FIND(" ",Under13Boys!C58))</f>
        <v>Boy's B 1500m</v>
      </c>
      <c r="H626" s="21" t="e">
        <f>VLOOKUP(Under13Boys!D58,clubs!A:B,2,FALSE)</f>
        <v>#N/A</v>
      </c>
      <c r="I626" s="21" t="str">
        <f>B626&amp;A626</f>
        <v>00</v>
      </c>
      <c r="J626" s="117" t="str">
        <f>Under13Boys!E58</f>
        <v>.</v>
      </c>
      <c r="K626" s="127">
        <f>Under13Boys!X58</f>
        <v>0.0</v>
      </c>
    </row>
    <row r="627" spans="1:18">
      <c r="A627" s="21" t="str">
        <f>Under13Boys!T59</f>
        <v>M</v>
      </c>
      <c r="B627" s="21" t="str">
        <f>Under13Boys!U59</f>
        <v>U13</v>
      </c>
      <c r="C627" s="21">
        <f>Under13Boys!V59</f>
        <v>1500.0</v>
      </c>
      <c r="D627" s="21" t="str">
        <f>Under13Boys!W59</f>
        <v>B</v>
      </c>
      <c r="E627" s="98">
        <f>Under13Boys!B59</f>
        <v>1.0</v>
      </c>
      <c r="F627" s="21" t="str">
        <f>LEFT(Under13Boys!C59,FIND(" ",Under13Boys!C59)-1)</f>
        <v>Alfie</v>
      </c>
      <c r="G627" s="21" t="str">
        <f>RIGHT(Under13Boys!C59,LEN(Under13Boys!C59)-FIND(" ",Under13Boys!C59))</f>
        <v>Turner</v>
      </c>
      <c r="H627" s="21" t="str">
        <f>VLOOKUP(Under13Boys!D59,clubs!A:B,2,FALSE)</f>
        <v>TVH</v>
      </c>
      <c r="I627" s="21" t="str">
        <f>B627&amp;A627</f>
        <v>U13M</v>
      </c>
      <c r="J627" s="117" t="str">
        <f>Under13Boys!E59</f>
        <v>5:12.47</v>
      </c>
      <c r="K627" s="127">
        <f>Under13Boys!X59</f>
        <v>0.0</v>
      </c>
    </row>
    <row r="628" spans="1:18">
      <c r="A628" s="21" t="str">
        <f>Under13Boys!T60</f>
        <v>M</v>
      </c>
      <c r="B628" s="21" t="str">
        <f>Under13Boys!U60</f>
        <v>U13</v>
      </c>
      <c r="C628" s="21">
        <f>Under13Boys!V60</f>
        <v>1500.0</v>
      </c>
      <c r="D628" s="21" t="str">
        <f>Under13Boys!W60</f>
        <v>B</v>
      </c>
      <c r="E628" s="98">
        <f>Under13Boys!B60</f>
        <v>2.0</v>
      </c>
      <c r="F628" s="21" t="str">
        <f>LEFT(Under13Boys!C60,FIND(" ",Under13Boys!C60)-1)</f>
        <v>Harry</v>
      </c>
      <c r="G628" s="21" t="str">
        <f>RIGHT(Under13Boys!C60,LEN(Under13Boys!C60)-FIND(" ",Under13Boys!C60))</f>
        <v>Gilzean</v>
      </c>
      <c r="H628" s="21" t="str">
        <f>VLOOKUP(Under13Boys!D60,clubs!A:B,2,FALSE)</f>
        <v>E&amp;H</v>
      </c>
      <c r="I628" s="21" t="str">
        <f>B628&amp;A628</f>
        <v>U13M</v>
      </c>
      <c r="J628" s="117" t="str">
        <f>Under13Boys!E60</f>
        <v>5:18.41</v>
      </c>
      <c r="K628" s="127">
        <f>Under13Boys!X60</f>
        <v>0.0</v>
      </c>
    </row>
    <row r="629" spans="1:18">
      <c r="A629" s="21" t="str">
        <f>Under13Boys!T61</f>
        <v>M</v>
      </c>
      <c r="B629" s="21" t="str">
        <f>Under13Boys!U61</f>
        <v>U13</v>
      </c>
      <c r="C629" s="21">
        <f>Under13Boys!V61</f>
        <v>1500.0</v>
      </c>
      <c r="D629" s="21" t="str">
        <f>Under13Boys!W61</f>
        <v>B</v>
      </c>
      <c r="E629" s="98">
        <f>Under13Boys!B61</f>
        <v>3.0</v>
      </c>
      <c r="F629" s="21" t="str">
        <f>LEFT(Under13Boys!C61,FIND(" ",Under13Boys!C61)-1)</f>
        <v>Najiib</v>
      </c>
      <c r="G629" s="21" t="str">
        <f>RIGHT(Under13Boys!C61,LEN(Under13Boys!C61)-FIND(" ",Under13Boys!C61))</f>
        <v>Hersi</v>
      </c>
      <c r="H629" s="21" t="str">
        <f>VLOOKUP(Under13Boys!D61,clubs!A:B,2,FALSE)</f>
        <v>ESM</v>
      </c>
      <c r="I629" s="21" t="str">
        <f>B629&amp;A629</f>
        <v>U13M</v>
      </c>
      <c r="J629" s="117" t="str">
        <f>Under13Boys!E61</f>
        <v>5:22.38</v>
      </c>
      <c r="K629" s="127">
        <f>Under13Boys!X61</f>
        <v>0.0</v>
      </c>
    </row>
    <row r="630" spans="1:18">
      <c r="A630" s="21" t="str">
        <f>Under13Boys!T62</f>
        <v>M</v>
      </c>
      <c r="B630" s="21" t="str">
        <f>Under13Boys!U62</f>
        <v>U13</v>
      </c>
      <c r="C630" s="21">
        <f>Under13Boys!V62</f>
        <v>1500.0</v>
      </c>
      <c r="D630" s="21" t="str">
        <f>Under13Boys!W62</f>
        <v>B</v>
      </c>
      <c r="E630" s="98" t="str">
        <f>Under13Boys!B62</f>
        <v>4</v>
      </c>
      <c r="F630" s="21" t="str">
        <f>LEFT(Under13Boys!C62,FIND(" ",Under13Boys!C62)-1)</f>
        <v>SAM</v>
      </c>
      <c r="G630" s="21" t="str">
        <f>RIGHT(Under13Boys!C62,LEN(Under13Boys!C62)-FIND(" ",Under13Boys!C62))</f>
        <v>AMDOR</v>
      </c>
      <c r="H630" s="21" t="str">
        <f>VLOOKUP(Under13Boys!D62,clubs!A:B,2,FALSE)</f>
        <v>High</v>
      </c>
      <c r="I630" s="21" t="str">
        <f>B630&amp;A630</f>
        <v>U13M</v>
      </c>
      <c r="J630" s="117" t="str">
        <f>Under13Boys!E62</f>
        <v>5:49.04</v>
      </c>
      <c r="K630" s="127">
        <f>Under13Boys!X62</f>
        <v>0.0</v>
      </c>
    </row>
    <row r="631" spans="1:18">
      <c r="A631" s="21" t="str">
        <f>Under13Boys!T63</f>
        <v>M</v>
      </c>
      <c r="B631" s="21" t="str">
        <f>Under13Boys!U63</f>
        <v>U13</v>
      </c>
      <c r="C631" s="21">
        <f>Under13Boys!V63</f>
        <v>1500.0</v>
      </c>
      <c r="D631" s="21" t="str">
        <f>Under13Boys!W63</f>
        <v>B</v>
      </c>
      <c r="E631" s="98" t="str">
        <f>Under13Boys!B63</f>
        <v>5</v>
      </c>
      <c r="F631" s="21" t="e">
        <f>LEFT(Under13Boys!C63,FIND(" ",Under13Boys!C63)-1)</f>
        <v>#VALUE!</v>
      </c>
      <c r="G631" s="21" t="e">
        <f>RIGHT(Under13Boys!C63,LEN(Under13Boys!C63)-FIND(" ",Under13Boys!C63))</f>
        <v>#VALUE!</v>
      </c>
      <c r="H631" s="21" t="e">
        <f>VLOOKUP(Under13Boys!D63,clubs!A:B,2,FALSE)</f>
        <v>#N/A</v>
      </c>
      <c r="I631" s="21" t="str">
        <f>B631&amp;A631</f>
        <v>U13M</v>
      </c>
      <c r="J631" s="117">
        <f>Under13Boys!E63</f>
        <v>0.0</v>
      </c>
      <c r="K631" s="127">
        <f>Under13Boys!X63</f>
        <v>0.0</v>
      </c>
    </row>
    <row r="632" spans="1:18">
      <c r="A632" s="21" t="str">
        <f>Under13Boys!T64</f>
        <v>M</v>
      </c>
      <c r="B632" s="21" t="str">
        <f>Under13Boys!U64</f>
        <v>U13</v>
      </c>
      <c r="C632" s="21">
        <f>Under13Boys!V64</f>
        <v>1500.0</v>
      </c>
      <c r="D632" s="21" t="str">
        <f>Under13Boys!W64</f>
        <v>B</v>
      </c>
      <c r="E632" s="98" t="str">
        <f>Under13Boys!B64</f>
        <v>6</v>
      </c>
      <c r="F632" s="21" t="e">
        <f>LEFT(Under13Boys!C64,FIND(" ",Under13Boys!C64)-1)</f>
        <v>#VALUE!</v>
      </c>
      <c r="G632" s="21" t="e">
        <f>RIGHT(Under13Boys!C64,LEN(Under13Boys!C64)-FIND(" ",Under13Boys!C64))</f>
        <v>#VALUE!</v>
      </c>
      <c r="H632" s="21" t="e">
        <f>VLOOKUP(Under13Boys!D64,clubs!A:B,2,FALSE)</f>
        <v>#N/A</v>
      </c>
      <c r="I632" s="21" t="str">
        <f>B632&amp;A632</f>
        <v>U13M</v>
      </c>
      <c r="J632" s="117">
        <f>Under13Boys!E64</f>
        <v>0.0</v>
      </c>
      <c r="K632" s="127">
        <f>Under13Boys!X64</f>
        <v>0.0</v>
      </c>
    </row>
    <row r="633" spans="1:18">
      <c r="A633" s="21" t="str">
        <f>Under13Boys!T65</f>
        <v>M</v>
      </c>
      <c r="B633" s="21" t="str">
        <f>Under13Boys!U65</f>
        <v>U13</v>
      </c>
      <c r="C633" s="21">
        <f>Under13Boys!V65</f>
        <v>1500.0</v>
      </c>
      <c r="D633" s="21" t="str">
        <f>Under13Boys!W65</f>
        <v>B</v>
      </c>
      <c r="E633" s="98" t="str">
        <f>Under13Boys!B65</f>
        <v>7</v>
      </c>
      <c r="F633" s="21" t="e">
        <f>LEFT(Under13Boys!C65,FIND(" ",Under13Boys!C65)-1)</f>
        <v>#VALUE!</v>
      </c>
      <c r="G633" s="21" t="e">
        <f>RIGHT(Under13Boys!C65,LEN(Under13Boys!C65)-FIND(" ",Under13Boys!C65))</f>
        <v>#VALUE!</v>
      </c>
      <c r="H633" s="21" t="e">
        <f>VLOOKUP(Under13Boys!D65,clubs!A:B,2,FALSE)</f>
        <v>#N/A</v>
      </c>
      <c r="I633" s="21" t="str">
        <f>B633&amp;A633</f>
        <v>U13M</v>
      </c>
      <c r="J633" s="117">
        <f>Under13Boys!E65</f>
        <v>0.0</v>
      </c>
      <c r="K633" s="127">
        <f>Under13Boys!X65</f>
        <v>0.0</v>
      </c>
    </row>
    <row r="634" spans="1:18">
      <c r="A634" s="21" t="str">
        <f>Under13Boys!T66</f>
        <v>M</v>
      </c>
      <c r="B634" s="21" t="str">
        <f>Under13Boys!U66</f>
        <v>U13</v>
      </c>
      <c r="C634" s="21">
        <f>Under13Boys!V66</f>
        <v>1500.0</v>
      </c>
      <c r="D634" s="21" t="str">
        <f>Under13Boys!W66</f>
        <v>B</v>
      </c>
      <c r="E634" s="98" t="str">
        <f>Under13Boys!B66</f>
        <v>8</v>
      </c>
      <c r="F634" s="21" t="e">
        <f>LEFT(Under13Boys!C66,FIND(" ",Under13Boys!C66)-1)</f>
        <v>#VALUE!</v>
      </c>
      <c r="G634" s="21" t="e">
        <f>RIGHT(Under13Boys!C66,LEN(Under13Boys!C66)-FIND(" ",Under13Boys!C66))</f>
        <v>#VALUE!</v>
      </c>
      <c r="H634" s="21" t="e">
        <f>VLOOKUP(Under13Boys!D66,clubs!A:B,2,FALSE)</f>
        <v>#N/A</v>
      </c>
      <c r="I634" s="21" t="str">
        <f>B634&amp;A634</f>
        <v>U13M</v>
      </c>
      <c r="J634" s="117">
        <f>Under13Boys!E66</f>
        <v>0.0</v>
      </c>
      <c r="K634" s="127">
        <f>Under13Boys!X66</f>
        <v>0.0</v>
      </c>
    </row>
    <row r="635" spans="1:18">
      <c r="A635" s="21">
        <f>Under13Boys!T67</f>
        <v>0.0</v>
      </c>
      <c r="B635" s="21">
        <f>Under13Boys!U67</f>
        <v>0.0</v>
      </c>
      <c r="C635" s="21">
        <f>Under13Boys!V67</f>
        <v>0.0</v>
      </c>
      <c r="D635" s="21">
        <f>Under13Boys!W67</f>
        <v>0.0</v>
      </c>
      <c r="E635" s="98">
        <f>Under13Boys!B67</f>
        <v>0.0</v>
      </c>
      <c r="F635" s="21" t="str">
        <f>LEFT(Under13Boys!C67,FIND(" ",Under13Boys!C67)-1)</f>
        <v>U13</v>
      </c>
      <c r="G635" s="21" t="str">
        <f>RIGHT(Under13Boys!C67,LEN(Under13Boys!C67)-FIND(" ",Under13Boys!C67))</f>
        <v>Boy's A 75mH</v>
      </c>
      <c r="H635" s="21" t="e">
        <f>VLOOKUP(Under13Boys!D67,clubs!A:B,2,FALSE)</f>
        <v>#N/A</v>
      </c>
      <c r="I635" s="21" t="str">
        <f>B635&amp;A635</f>
        <v>00</v>
      </c>
      <c r="J635" s="117">
        <f>Under13Boys!E67</f>
        <v>2.3</v>
      </c>
      <c r="K635" s="127">
        <f>Under13Boys!X67</f>
        <v>0.0</v>
      </c>
    </row>
    <row r="636" spans="1:18">
      <c r="A636" s="21" t="str">
        <f>Under13Boys!T68</f>
        <v>M</v>
      </c>
      <c r="B636" s="21" t="str">
        <f>Under13Boys!U68</f>
        <v>U13</v>
      </c>
      <c r="C636" s="21" t="str">
        <f>Under13Boys!V68</f>
        <v>75HU13M</v>
      </c>
      <c r="D636" s="21" t="str">
        <f>Under13Boys!W68</f>
        <v>A</v>
      </c>
      <c r="E636" s="98">
        <f>Under13Boys!B68</f>
        <v>1.0</v>
      </c>
      <c r="F636" s="21" t="str">
        <f>LEFT(Under13Boys!C68,FIND(" ",Under13Boys!C68)-1)</f>
        <v>Najiib</v>
      </c>
      <c r="G636" s="21" t="str">
        <f>RIGHT(Under13Boys!C68,LEN(Under13Boys!C68)-FIND(" ",Under13Boys!C68))</f>
        <v>Hersi</v>
      </c>
      <c r="H636" s="21" t="str">
        <f>VLOOKUP(Under13Boys!D68,clubs!A:B,2,FALSE)</f>
        <v>ESM</v>
      </c>
      <c r="I636" s="21" t="str">
        <f>B636&amp;A636</f>
        <v>U13M</v>
      </c>
      <c r="J636" s="117">
        <f>Under13Boys!E68</f>
        <v>19.35</v>
      </c>
      <c r="K636" s="127">
        <f>Under13Boys!X68</f>
        <v>2.3</v>
      </c>
    </row>
    <row r="637" spans="1:18">
      <c r="A637" s="21" t="str">
        <f>Under13Boys!T69</f>
        <v>M</v>
      </c>
      <c r="B637" s="21" t="str">
        <f>Under13Boys!U69</f>
        <v>U13</v>
      </c>
      <c r="C637" s="21" t="str">
        <f>Under13Boys!V69</f>
        <v>75HU13M</v>
      </c>
      <c r="D637" s="21" t="str">
        <f>Under13Boys!W69</f>
        <v>A</v>
      </c>
      <c r="E637" s="98">
        <f>Under13Boys!B69</f>
        <v>2.0</v>
      </c>
      <c r="F637" s="21" t="e">
        <f>LEFT(Under13Boys!C69,FIND(" ",Under13Boys!C69)-1)</f>
        <v>#VALUE!</v>
      </c>
      <c r="G637" s="21" t="e">
        <f>RIGHT(Under13Boys!C69,LEN(Under13Boys!C69)-FIND(" ",Under13Boys!C69))</f>
        <v>#VALUE!</v>
      </c>
      <c r="H637" s="21" t="e">
        <f>VLOOKUP(Under13Boys!D69,clubs!A:B,2,FALSE)</f>
        <v>#N/A</v>
      </c>
      <c r="I637" s="21" t="str">
        <f>B637&amp;A637</f>
        <v>U13M</v>
      </c>
      <c r="J637" s="117">
        <f>Under13Boys!E69</f>
        <v>0.0</v>
      </c>
      <c r="K637" s="127">
        <f>Under13Boys!X69</f>
        <v>2.3</v>
      </c>
    </row>
    <row r="638" spans="1:18">
      <c r="A638" s="21" t="str">
        <f>Under13Boys!T70</f>
        <v>M</v>
      </c>
      <c r="B638" s="21" t="str">
        <f>Under13Boys!U70</f>
        <v>U13</v>
      </c>
      <c r="C638" s="21" t="str">
        <f>Under13Boys!V70</f>
        <v>75HU13M</v>
      </c>
      <c r="D638" s="21" t="str">
        <f>Under13Boys!W70</f>
        <v>A</v>
      </c>
      <c r="E638" s="98">
        <f>Under13Boys!B70</f>
        <v>3.0</v>
      </c>
      <c r="F638" s="21" t="e">
        <f>LEFT(Under13Boys!C70,FIND(" ",Under13Boys!C70)-1)</f>
        <v>#VALUE!</v>
      </c>
      <c r="G638" s="21" t="e">
        <f>RIGHT(Under13Boys!C70,LEN(Under13Boys!C70)-FIND(" ",Under13Boys!C70))</f>
        <v>#VALUE!</v>
      </c>
      <c r="H638" s="21" t="e">
        <f>VLOOKUP(Under13Boys!D70,clubs!A:B,2,FALSE)</f>
        <v>#N/A</v>
      </c>
      <c r="I638" s="21" t="str">
        <f>B638&amp;A638</f>
        <v>U13M</v>
      </c>
      <c r="J638" s="117">
        <f>Under13Boys!E70</f>
        <v>0.0</v>
      </c>
      <c r="K638" s="127">
        <f>Under13Boys!X70</f>
        <v>2.3</v>
      </c>
    </row>
    <row r="639" spans="1:18">
      <c r="A639" s="21" t="str">
        <f>Under13Boys!T71</f>
        <v>M</v>
      </c>
      <c r="B639" s="21" t="str">
        <f>Under13Boys!U71</f>
        <v>U13</v>
      </c>
      <c r="C639" s="21" t="str">
        <f>Under13Boys!V71</f>
        <v>75HU13M</v>
      </c>
      <c r="D639" s="21" t="str">
        <f>Under13Boys!W71</f>
        <v>A</v>
      </c>
      <c r="E639" s="98" t="str">
        <f>Under13Boys!B71</f>
        <v>4</v>
      </c>
      <c r="F639" s="21" t="e">
        <f>LEFT(Under13Boys!C71,FIND(" ",Under13Boys!C71)-1)</f>
        <v>#VALUE!</v>
      </c>
      <c r="G639" s="21" t="e">
        <f>RIGHT(Under13Boys!C71,LEN(Under13Boys!C71)-FIND(" ",Under13Boys!C71))</f>
        <v>#VALUE!</v>
      </c>
      <c r="H639" s="21" t="e">
        <f>VLOOKUP(Under13Boys!D71,clubs!A:B,2,FALSE)</f>
        <v>#N/A</v>
      </c>
      <c r="I639" s="21" t="str">
        <f>B639&amp;A639</f>
        <v>U13M</v>
      </c>
      <c r="J639" s="117">
        <f>Under13Boys!E71</f>
        <v>0.0</v>
      </c>
      <c r="K639" s="127">
        <f>Under13Boys!X71</f>
        <v>2.3</v>
      </c>
    </row>
    <row r="640" spans="1:18">
      <c r="A640" s="21" t="str">
        <f>Under13Boys!T72</f>
        <v>M</v>
      </c>
      <c r="B640" s="21" t="str">
        <f>Under13Boys!U72</f>
        <v>U13</v>
      </c>
      <c r="C640" s="21" t="str">
        <f>Under13Boys!V72</f>
        <v>75HU13M</v>
      </c>
      <c r="D640" s="21" t="str">
        <f>Under13Boys!W72</f>
        <v>A</v>
      </c>
      <c r="E640" s="98" t="str">
        <f>Under13Boys!B72</f>
        <v>5</v>
      </c>
      <c r="F640" s="21" t="e">
        <f>LEFT(Under13Boys!C72,FIND(" ",Under13Boys!C72)-1)</f>
        <v>#VALUE!</v>
      </c>
      <c r="G640" s="21" t="e">
        <f>RIGHT(Under13Boys!C72,LEN(Under13Boys!C72)-FIND(" ",Under13Boys!C72))</f>
        <v>#VALUE!</v>
      </c>
      <c r="H640" s="21" t="e">
        <f>VLOOKUP(Under13Boys!D72,clubs!A:B,2,FALSE)</f>
        <v>#N/A</v>
      </c>
      <c r="I640" s="21" t="str">
        <f>B640&amp;A640</f>
        <v>U13M</v>
      </c>
      <c r="J640" s="117">
        <f>Under13Boys!E72</f>
        <v>0.0</v>
      </c>
      <c r="K640" s="127">
        <f>Under13Boys!X72</f>
        <v>2.3</v>
      </c>
    </row>
    <row r="641" spans="1:18">
      <c r="A641" s="21" t="str">
        <f>Under13Boys!T73</f>
        <v>M</v>
      </c>
      <c r="B641" s="21" t="str">
        <f>Under13Boys!U73</f>
        <v>U13</v>
      </c>
      <c r="C641" s="21" t="str">
        <f>Under13Boys!V73</f>
        <v>75HU13M</v>
      </c>
      <c r="D641" s="21" t="str">
        <f>Under13Boys!W73</f>
        <v>A</v>
      </c>
      <c r="E641" s="98" t="str">
        <f>Under13Boys!B73</f>
        <v>6</v>
      </c>
      <c r="F641" s="21" t="e">
        <f>LEFT(Under13Boys!C73,FIND(" ",Under13Boys!C73)-1)</f>
        <v>#VALUE!</v>
      </c>
      <c r="G641" s="21" t="e">
        <f>RIGHT(Under13Boys!C73,LEN(Under13Boys!C73)-FIND(" ",Under13Boys!C73))</f>
        <v>#VALUE!</v>
      </c>
      <c r="H641" s="21" t="e">
        <f>VLOOKUP(Under13Boys!D73,clubs!A:B,2,FALSE)</f>
        <v>#N/A</v>
      </c>
      <c r="I641" s="21" t="str">
        <f>B641&amp;A641</f>
        <v>U13M</v>
      </c>
      <c r="J641" s="117">
        <f>Under13Boys!E73</f>
        <v>0.0</v>
      </c>
      <c r="K641" s="127">
        <f>Under13Boys!X73</f>
        <v>2.3</v>
      </c>
    </row>
    <row r="642" spans="1:18">
      <c r="A642" s="21" t="str">
        <f>Under13Boys!T74</f>
        <v>M</v>
      </c>
      <c r="B642" s="21" t="str">
        <f>Under13Boys!U74</f>
        <v>U13</v>
      </c>
      <c r="C642" s="21" t="str">
        <f>Under13Boys!V74</f>
        <v>75HU13M</v>
      </c>
      <c r="D642" s="21" t="str">
        <f>Under13Boys!W74</f>
        <v>A</v>
      </c>
      <c r="E642" s="98" t="str">
        <f>Under13Boys!B74</f>
        <v>7</v>
      </c>
      <c r="F642" s="21" t="e">
        <f>LEFT(Under13Boys!C74,FIND(" ",Under13Boys!C74)-1)</f>
        <v>#VALUE!</v>
      </c>
      <c r="G642" s="21" t="e">
        <f>RIGHT(Under13Boys!C74,LEN(Under13Boys!C74)-FIND(" ",Under13Boys!C74))</f>
        <v>#VALUE!</v>
      </c>
      <c r="H642" s="21" t="e">
        <f>VLOOKUP(Under13Boys!D74,clubs!A:B,2,FALSE)</f>
        <v>#N/A</v>
      </c>
      <c r="I642" s="21" t="str">
        <f>B642&amp;A642</f>
        <v>U13M</v>
      </c>
      <c r="J642" s="117">
        <f>Under13Boys!E74</f>
        <v>0.0</v>
      </c>
      <c r="K642" s="127">
        <f>Under13Boys!X74</f>
        <v>2.3</v>
      </c>
    </row>
    <row r="643" spans="1:18">
      <c r="A643" s="21" t="str">
        <f>Under13Boys!T75</f>
        <v>M</v>
      </c>
      <c r="B643" s="21" t="str">
        <f>Under13Boys!U75</f>
        <v>U13</v>
      </c>
      <c r="C643" s="21" t="str">
        <f>Under13Boys!V75</f>
        <v>75HU13M</v>
      </c>
      <c r="D643" s="21" t="str">
        <f>Under13Boys!W75</f>
        <v>A</v>
      </c>
      <c r="E643" s="98" t="str">
        <f>Under13Boys!B75</f>
        <v>8</v>
      </c>
      <c r="F643" s="21" t="e">
        <f>LEFT(Under13Boys!C75,FIND(" ",Under13Boys!C75)-1)</f>
        <v>#VALUE!</v>
      </c>
      <c r="G643" s="21" t="e">
        <f>RIGHT(Under13Boys!C75,LEN(Under13Boys!C75)-FIND(" ",Under13Boys!C75))</f>
        <v>#VALUE!</v>
      </c>
      <c r="H643" s="21" t="e">
        <f>VLOOKUP(Under13Boys!D75,clubs!A:B,2,FALSE)</f>
        <v>#N/A</v>
      </c>
      <c r="I643" s="21" t="str">
        <f>B643&amp;A643</f>
        <v>U13M</v>
      </c>
      <c r="J643" s="117">
        <f>Under13Boys!E75</f>
        <v>0.0</v>
      </c>
      <c r="K643" s="127">
        <f>Under13Boys!X75</f>
        <v>2.3</v>
      </c>
    </row>
    <row r="644" spans="1:18">
      <c r="A644" s="21">
        <f>Under13Boys!T76</f>
        <v>0.0</v>
      </c>
      <c r="B644" s="21">
        <f>Under13Boys!U76</f>
        <v>0.0</v>
      </c>
      <c r="C644" s="21">
        <f>Under13Boys!V76</f>
        <v>0.0</v>
      </c>
      <c r="D644" s="21">
        <f>Under13Boys!W76</f>
        <v>0.0</v>
      </c>
      <c r="E644" s="98">
        <f>Under13Boys!B76</f>
        <v>0.0</v>
      </c>
      <c r="F644" s="21" t="str">
        <f>LEFT(Under13Boys!C76,FIND(" ",Under13Boys!C76)-1)</f>
        <v>U13</v>
      </c>
      <c r="G644" s="21" t="str">
        <f>RIGHT(Under13Boys!C76,LEN(Under13Boys!C76)-FIND(" ",Under13Boys!C76))</f>
        <v>Boy's B 75mH</v>
      </c>
      <c r="H644" s="21" t="e">
        <f>VLOOKUP(Under13Boys!D76,clubs!A:B,2,FALSE)</f>
        <v>#N/A</v>
      </c>
      <c r="I644" s="21" t="str">
        <f>B644&amp;A644</f>
        <v>00</v>
      </c>
      <c r="J644" s="117" t="str">
        <f>Under13Boys!E76</f>
        <v>.</v>
      </c>
      <c r="K644" s="127">
        <f>Under13Boys!X76</f>
        <v>0.0</v>
      </c>
    </row>
    <row r="645" spans="1:18">
      <c r="A645" s="21" t="str">
        <f>Under13Boys!T77</f>
        <v>M</v>
      </c>
      <c r="B645" s="21" t="str">
        <f>Under13Boys!U77</f>
        <v>U13</v>
      </c>
      <c r="C645" s="21" t="str">
        <f>Under13Boys!V77</f>
        <v>75HU13M</v>
      </c>
      <c r="D645" s="21" t="str">
        <f>Under13Boys!W77</f>
        <v>B</v>
      </c>
      <c r="E645" s="98">
        <f>Under13Boys!B77</f>
        <v>1.0</v>
      </c>
      <c r="F645" s="21" t="e">
        <f>LEFT(Under13Boys!C77,FIND(" ",Under13Boys!C77)-1)</f>
        <v>#VALUE!</v>
      </c>
      <c r="G645" s="21" t="e">
        <f>RIGHT(Under13Boys!C77,LEN(Under13Boys!C77)-FIND(" ",Under13Boys!C77))</f>
        <v>#VALUE!</v>
      </c>
      <c r="H645" s="21" t="e">
        <f>VLOOKUP(Under13Boys!D77,clubs!A:B,2,FALSE)</f>
        <v>#N/A</v>
      </c>
      <c r="I645" s="21" t="str">
        <f>B645&amp;A645</f>
        <v>U13M</v>
      </c>
      <c r="J645" s="117">
        <f>Under13Boys!E77</f>
        <v>0.0</v>
      </c>
      <c r="K645" s="127" t="str">
        <f>Under13Boys!X77</f>
        <v/>
      </c>
    </row>
    <row r="646" spans="1:18">
      <c r="A646" s="21" t="str">
        <f>Under13Boys!T78</f>
        <v>M</v>
      </c>
      <c r="B646" s="21" t="str">
        <f>Under13Boys!U78</f>
        <v>U13</v>
      </c>
      <c r="C646" s="21" t="str">
        <f>Under13Boys!V78</f>
        <v>75HU13M</v>
      </c>
      <c r="D646" s="21" t="str">
        <f>Under13Boys!W78</f>
        <v>B</v>
      </c>
      <c r="E646" s="98">
        <f>Under13Boys!B78</f>
        <v>2.0</v>
      </c>
      <c r="F646" s="21" t="e">
        <f>LEFT(Under13Boys!C78,FIND(" ",Under13Boys!C78)-1)</f>
        <v>#VALUE!</v>
      </c>
      <c r="G646" s="21" t="e">
        <f>RIGHT(Under13Boys!C78,LEN(Under13Boys!C78)-FIND(" ",Under13Boys!C78))</f>
        <v>#VALUE!</v>
      </c>
      <c r="H646" s="21" t="e">
        <f>VLOOKUP(Under13Boys!D78,clubs!A:B,2,FALSE)</f>
        <v>#N/A</v>
      </c>
      <c r="I646" s="21" t="str">
        <f>B646&amp;A646</f>
        <v>U13M</v>
      </c>
      <c r="J646" s="117">
        <f>Under13Boys!E78</f>
        <v>0.0</v>
      </c>
      <c r="K646" s="127" t="str">
        <f>Under13Boys!X78</f>
        <v/>
      </c>
    </row>
    <row r="647" spans="1:18">
      <c r="A647" s="21" t="str">
        <f>Under13Boys!T79</f>
        <v>M</v>
      </c>
      <c r="B647" s="21" t="str">
        <f>Under13Boys!U79</f>
        <v>U13</v>
      </c>
      <c r="C647" s="21" t="str">
        <f>Under13Boys!V79</f>
        <v>75HU13M</v>
      </c>
      <c r="D647" s="21" t="str">
        <f>Under13Boys!W79</f>
        <v>B</v>
      </c>
      <c r="E647" s="98">
        <f>Under13Boys!B79</f>
        <v>3.0</v>
      </c>
      <c r="F647" s="21" t="e">
        <f>LEFT(Under13Boys!C79,FIND(" ",Under13Boys!C79)-1)</f>
        <v>#VALUE!</v>
      </c>
      <c r="G647" s="21" t="e">
        <f>RIGHT(Under13Boys!C79,LEN(Under13Boys!C79)-FIND(" ",Under13Boys!C79))</f>
        <v>#VALUE!</v>
      </c>
      <c r="H647" s="21" t="e">
        <f>VLOOKUP(Under13Boys!D79,clubs!A:B,2,FALSE)</f>
        <v>#N/A</v>
      </c>
      <c r="I647" s="21" t="str">
        <f>B647&amp;A647</f>
        <v>U13M</v>
      </c>
      <c r="J647" s="117">
        <f>Under13Boys!E79</f>
        <v>0.0</v>
      </c>
      <c r="K647" s="127" t="str">
        <f>Under13Boys!X79</f>
        <v/>
      </c>
    </row>
    <row r="648" spans="1:18">
      <c r="A648" s="21" t="str">
        <f>Under13Boys!T80</f>
        <v>M</v>
      </c>
      <c r="B648" s="21" t="str">
        <f>Under13Boys!U80</f>
        <v>U13</v>
      </c>
      <c r="C648" s="21" t="str">
        <f>Under13Boys!V80</f>
        <v>75HU13M</v>
      </c>
      <c r="D648" s="21" t="str">
        <f>Under13Boys!W80</f>
        <v>B</v>
      </c>
      <c r="E648" s="98" t="str">
        <f>Under13Boys!B80</f>
        <v>4</v>
      </c>
      <c r="F648" s="21" t="e">
        <f>LEFT(Under13Boys!C80,FIND(" ",Under13Boys!C80)-1)</f>
        <v>#VALUE!</v>
      </c>
      <c r="G648" s="21" t="e">
        <f>RIGHT(Under13Boys!C80,LEN(Under13Boys!C80)-FIND(" ",Under13Boys!C80))</f>
        <v>#VALUE!</v>
      </c>
      <c r="H648" s="21" t="e">
        <f>VLOOKUP(Under13Boys!D80,clubs!A:B,2,FALSE)</f>
        <v>#N/A</v>
      </c>
      <c r="I648" s="21" t="str">
        <f>B648&amp;A648</f>
        <v>U13M</v>
      </c>
      <c r="J648" s="117">
        <f>Under13Boys!E80</f>
        <v>0.0</v>
      </c>
      <c r="K648" s="127" t="str">
        <f>Under13Boys!X80</f>
        <v/>
      </c>
    </row>
    <row r="649" spans="1:18">
      <c r="A649" s="21" t="str">
        <f>Under13Boys!T81</f>
        <v>M</v>
      </c>
      <c r="B649" s="21" t="str">
        <f>Under13Boys!U81</f>
        <v>U13</v>
      </c>
      <c r="C649" s="21" t="str">
        <f>Under13Boys!V81</f>
        <v>75HU13M</v>
      </c>
      <c r="D649" s="21" t="str">
        <f>Under13Boys!W81</f>
        <v>B</v>
      </c>
      <c r="E649" s="98" t="str">
        <f>Under13Boys!B81</f>
        <v>5</v>
      </c>
      <c r="F649" s="21" t="e">
        <f>LEFT(Under13Boys!C81,FIND(" ",Under13Boys!C81)-1)</f>
        <v>#VALUE!</v>
      </c>
      <c r="G649" s="21" t="e">
        <f>RIGHT(Under13Boys!C81,LEN(Under13Boys!C81)-FIND(" ",Under13Boys!C81))</f>
        <v>#VALUE!</v>
      </c>
      <c r="H649" s="21" t="e">
        <f>VLOOKUP(Under13Boys!D81,clubs!A:B,2,FALSE)</f>
        <v>#N/A</v>
      </c>
      <c r="I649" s="21" t="str">
        <f>B649&amp;A649</f>
        <v>U13M</v>
      </c>
      <c r="J649" s="117">
        <f>Under13Boys!E81</f>
        <v>0.0</v>
      </c>
      <c r="K649" s="127" t="str">
        <f>Under13Boys!X81</f>
        <v/>
      </c>
    </row>
    <row r="650" spans="1:18">
      <c r="A650" s="21" t="str">
        <f>Under13Boys!T82</f>
        <v>M</v>
      </c>
      <c r="B650" s="21" t="str">
        <f>Under13Boys!U82</f>
        <v>U13</v>
      </c>
      <c r="C650" s="21" t="str">
        <f>Under13Boys!V82</f>
        <v>75HU13M</v>
      </c>
      <c r="D650" s="21" t="str">
        <f>Under13Boys!W82</f>
        <v>B</v>
      </c>
      <c r="E650" s="98" t="str">
        <f>Under13Boys!B82</f>
        <v>6</v>
      </c>
      <c r="F650" s="21" t="e">
        <f>LEFT(Under13Boys!C82,FIND(" ",Under13Boys!C82)-1)</f>
        <v>#VALUE!</v>
      </c>
      <c r="G650" s="21" t="e">
        <f>RIGHT(Under13Boys!C82,LEN(Under13Boys!C82)-FIND(" ",Under13Boys!C82))</f>
        <v>#VALUE!</v>
      </c>
      <c r="H650" s="21" t="e">
        <f>VLOOKUP(Under13Boys!D82,clubs!A:B,2,FALSE)</f>
        <v>#N/A</v>
      </c>
      <c r="I650" s="21" t="str">
        <f>B650&amp;A650</f>
        <v>U13M</v>
      </c>
      <c r="J650" s="117">
        <f>Under13Boys!E82</f>
        <v>0.0</v>
      </c>
      <c r="K650" s="127" t="str">
        <f>Under13Boys!X82</f>
        <v/>
      </c>
    </row>
    <row r="651" spans="1:18">
      <c r="A651" s="21" t="str">
        <f>Under13Boys!T83</f>
        <v>M</v>
      </c>
      <c r="B651" s="21" t="str">
        <f>Under13Boys!U83</f>
        <v>U13</v>
      </c>
      <c r="C651" s="21" t="str">
        <f>Under13Boys!V83</f>
        <v>75HU13M</v>
      </c>
      <c r="D651" s="21" t="str">
        <f>Under13Boys!W83</f>
        <v>B</v>
      </c>
      <c r="E651" s="98" t="str">
        <f>Under13Boys!B83</f>
        <v>7</v>
      </c>
      <c r="F651" s="21" t="e">
        <f>LEFT(Under13Boys!C83,FIND(" ",Under13Boys!C83)-1)</f>
        <v>#VALUE!</v>
      </c>
      <c r="G651" s="21" t="e">
        <f>RIGHT(Under13Boys!C83,LEN(Under13Boys!C83)-FIND(" ",Under13Boys!C83))</f>
        <v>#VALUE!</v>
      </c>
      <c r="H651" s="21" t="e">
        <f>VLOOKUP(Under13Boys!D83,clubs!A:B,2,FALSE)</f>
        <v>#N/A</v>
      </c>
      <c r="I651" s="21" t="str">
        <f>B651&amp;A651</f>
        <v>U13M</v>
      </c>
      <c r="J651" s="117">
        <f>Under13Boys!E83</f>
        <v>0.0</v>
      </c>
      <c r="K651" s="127" t="str">
        <f>Under13Boys!X83</f>
        <v/>
      </c>
    </row>
    <row r="652" spans="1:18">
      <c r="A652" s="21" t="str">
        <f>Under13Boys!T84</f>
        <v>M</v>
      </c>
      <c r="B652" s="21" t="str">
        <f>Under13Boys!U84</f>
        <v>U13</v>
      </c>
      <c r="C652" s="21" t="str">
        <f>Under13Boys!V84</f>
        <v>75HU13M</v>
      </c>
      <c r="D652" s="21" t="str">
        <f>Under13Boys!W84</f>
        <v>B</v>
      </c>
      <c r="E652" s="98" t="str">
        <f>Under13Boys!B84</f>
        <v>8</v>
      </c>
      <c r="F652" s="21" t="e">
        <f>LEFT(Under13Boys!C84,FIND(" ",Under13Boys!C84)-1)</f>
        <v>#VALUE!</v>
      </c>
      <c r="G652" s="21" t="e">
        <f>RIGHT(Under13Boys!C84,LEN(Under13Boys!C84)-FIND(" ",Under13Boys!C84))</f>
        <v>#VALUE!</v>
      </c>
      <c r="H652" s="21" t="e">
        <f>VLOOKUP(Under13Boys!D84,clubs!A:B,2,FALSE)</f>
        <v>#N/A</v>
      </c>
      <c r="I652" s="21" t="str">
        <f>B652&amp;A652</f>
        <v>U13M</v>
      </c>
      <c r="J652" s="117">
        <f>Under13Boys!E84</f>
        <v>0.0</v>
      </c>
      <c r="K652" s="127" t="str">
        <f>Under13Boys!X84</f>
        <v/>
      </c>
    </row>
    <row r="653" spans="1:18">
      <c r="A653" s="21">
        <f>Under13Boys!T85</f>
        <v>0.0</v>
      </c>
      <c r="B653" s="21">
        <f>Under13Boys!U85</f>
        <v>0.0</v>
      </c>
      <c r="C653" s="21">
        <f>Under13Boys!V85</f>
        <v>0.0</v>
      </c>
      <c r="D653" s="21">
        <f>Under13Boys!W85</f>
        <v>0.0</v>
      </c>
      <c r="E653" s="98">
        <f>Under13Boys!B85</f>
        <v>0.0</v>
      </c>
      <c r="F653" s="21" t="str">
        <f>LEFT(Under13Boys!C85,FIND(" ",Under13Boys!C85)-1)</f>
        <v>U13</v>
      </c>
      <c r="G653" s="21" t="str">
        <f>RIGHT(Under13Boys!C85,LEN(Under13Boys!C85)-FIND(" ",Under13Boys!C85))</f>
        <v>Boy's A Long Jump</v>
      </c>
      <c r="H653" s="21" t="e">
        <f>VLOOKUP(Under13Boys!D85,clubs!A:B,2,FALSE)</f>
        <v>#N/A</v>
      </c>
      <c r="I653" s="21" t="str">
        <f>B653&amp;A653</f>
        <v>00</v>
      </c>
      <c r="J653" s="117" t="str">
        <f>Under13Boys!E85</f>
        <v>.</v>
      </c>
      <c r="K653" s="127">
        <f>Under13Boys!X85</f>
        <v>0.0</v>
      </c>
    </row>
    <row r="654" spans="1:18">
      <c r="A654" s="21" t="str">
        <f>Under13Boys!T86</f>
        <v>M</v>
      </c>
      <c r="B654" s="21" t="str">
        <f>Under13Boys!U86</f>
        <v>U13</v>
      </c>
      <c r="C654" s="21" t="str">
        <f>Under13Boys!V86</f>
        <v>LJ</v>
      </c>
      <c r="D654" s="21" t="str">
        <f>Under13Boys!W86</f>
        <v>A</v>
      </c>
      <c r="E654" s="98">
        <f>Under13Boys!B86</f>
        <v>1.0</v>
      </c>
      <c r="F654" s="21" t="str">
        <f>LEFT(Under13Boys!C86,FIND(" ",Under13Boys!C86)-1)</f>
        <v>Shlomo</v>
      </c>
      <c r="G654" s="21" t="str">
        <f>RIGHT(Under13Boys!C86,LEN(Under13Boys!C86)-FIND(" ",Under13Boys!C86))</f>
        <v>Levy</v>
      </c>
      <c r="H654" s="21" t="str">
        <f>VLOOKUP(Under13Boys!D86,clubs!A:B,2,FALSE)</f>
        <v>High</v>
      </c>
      <c r="I654" s="21" t="str">
        <f>B654&amp;A654</f>
        <v>U13M</v>
      </c>
      <c r="J654" s="117">
        <f>Under13Boys!E86</f>
        <v>4.19</v>
      </c>
      <c r="K654" s="127" t="str">
        <f>Under13Boys!X86</f>
        <v/>
      </c>
    </row>
    <row r="655" spans="1:18">
      <c r="A655" s="21" t="str">
        <f>Under13Boys!T87</f>
        <v>M</v>
      </c>
      <c r="B655" s="21" t="str">
        <f>Under13Boys!U87</f>
        <v>U13</v>
      </c>
      <c r="C655" s="21" t="str">
        <f>Under13Boys!V87</f>
        <v>LJ</v>
      </c>
      <c r="D655" s="21" t="str">
        <f>Under13Boys!W87</f>
        <v>A</v>
      </c>
      <c r="E655" s="98">
        <f>Under13Boys!B87</f>
        <v>2.0</v>
      </c>
      <c r="F655" s="21" t="str">
        <f>LEFT(Under13Boys!C87,FIND(" ",Under13Boys!C87)-1)</f>
        <v>Zack</v>
      </c>
      <c r="G655" s="21" t="str">
        <f>RIGHT(Under13Boys!C87,LEN(Under13Boys!C87)-FIND(" ",Under13Boys!C87))</f>
        <v>Clarke-Green</v>
      </c>
      <c r="H655" s="21" t="str">
        <f>VLOOKUP(Under13Boys!D87,clubs!A:B,2,FALSE)</f>
        <v>ESM</v>
      </c>
      <c r="I655" s="21" t="str">
        <f>B655&amp;A655</f>
        <v>U13M</v>
      </c>
      <c r="J655" s="117">
        <f>Under13Boys!E87</f>
        <v>4.0</v>
      </c>
      <c r="K655" s="127" t="str">
        <f>Under13Boys!X87</f>
        <v/>
      </c>
    </row>
    <row r="656" spans="1:18">
      <c r="A656" s="21" t="str">
        <f>Under13Boys!T88</f>
        <v>M</v>
      </c>
      <c r="B656" s="21" t="str">
        <f>Under13Boys!U88</f>
        <v>U13</v>
      </c>
      <c r="C656" s="21" t="str">
        <f>Under13Boys!V88</f>
        <v>LJ</v>
      </c>
      <c r="D656" s="21" t="str">
        <f>Under13Boys!W88</f>
        <v>A</v>
      </c>
      <c r="E656" s="98">
        <f>Under13Boys!B88</f>
        <v>3.0</v>
      </c>
      <c r="F656" s="21" t="str">
        <f>LEFT(Under13Boys!C88,FIND(" ",Under13Boys!C88)-1)</f>
        <v>Noor-Eldin</v>
      </c>
      <c r="G656" s="21" t="str">
        <f>RIGHT(Under13Boys!C88,LEN(Under13Boys!C88)-FIND(" ",Under13Boys!C88))</f>
        <v>Mahmoud</v>
      </c>
      <c r="H656" s="21" t="str">
        <f>VLOOKUP(Under13Boys!D88,clubs!A:B,2,FALSE)</f>
        <v>TVH</v>
      </c>
      <c r="I656" s="21" t="str">
        <f>B656&amp;A656</f>
        <v>U13M</v>
      </c>
      <c r="J656" s="117">
        <f>Under13Boys!E88</f>
        <v>3.45</v>
      </c>
      <c r="K656" s="127" t="str">
        <f>Under13Boys!X88</f>
        <v/>
      </c>
    </row>
    <row r="657" spans="1:18">
      <c r="A657" s="21" t="str">
        <f>Under13Boys!T89</f>
        <v>M</v>
      </c>
      <c r="B657" s="21" t="str">
        <f>Under13Boys!U89</f>
        <v>U13</v>
      </c>
      <c r="C657" s="21" t="str">
        <f>Under13Boys!V89</f>
        <v>LJ</v>
      </c>
      <c r="D657" s="21" t="str">
        <f>Under13Boys!W89</f>
        <v>A</v>
      </c>
      <c r="E657" s="98" t="str">
        <f>Under13Boys!B89</f>
        <v>4</v>
      </c>
      <c r="F657" s="21" t="e">
        <f>LEFT(Under13Boys!C89,FIND(" ",Under13Boys!C89)-1)</f>
        <v>#VALUE!</v>
      </c>
      <c r="G657" s="21" t="e">
        <f>RIGHT(Under13Boys!C89,LEN(Under13Boys!C89)-FIND(" ",Under13Boys!C89))</f>
        <v>#VALUE!</v>
      </c>
      <c r="H657" s="21" t="e">
        <f>VLOOKUP(Under13Boys!D89,clubs!A:B,2,FALSE)</f>
        <v>#N/A</v>
      </c>
      <c r="I657" s="21" t="str">
        <f>B657&amp;A657</f>
        <v>U13M</v>
      </c>
      <c r="J657" s="117">
        <f>Under13Boys!E89</f>
        <v>0.0</v>
      </c>
      <c r="K657" s="127" t="str">
        <f>Under13Boys!X89</f>
        <v/>
      </c>
    </row>
    <row r="658" spans="1:18">
      <c r="A658" s="21" t="str">
        <f>Under13Boys!T90</f>
        <v>M</v>
      </c>
      <c r="B658" s="21" t="str">
        <f>Under13Boys!U90</f>
        <v>U13</v>
      </c>
      <c r="C658" s="21" t="str">
        <f>Under13Boys!V90</f>
        <v>LJ</v>
      </c>
      <c r="D658" s="21" t="str">
        <f>Under13Boys!W90</f>
        <v>A</v>
      </c>
      <c r="E658" s="98" t="str">
        <f>Under13Boys!B90</f>
        <v>5</v>
      </c>
      <c r="F658" s="21" t="e">
        <f>LEFT(Under13Boys!C90,FIND(" ",Under13Boys!C90)-1)</f>
        <v>#VALUE!</v>
      </c>
      <c r="G658" s="21" t="e">
        <f>RIGHT(Under13Boys!C90,LEN(Under13Boys!C90)-FIND(" ",Under13Boys!C90))</f>
        <v>#VALUE!</v>
      </c>
      <c r="H658" s="21" t="e">
        <f>VLOOKUP(Under13Boys!D90,clubs!A:B,2,FALSE)</f>
        <v>#N/A</v>
      </c>
      <c r="I658" s="21" t="str">
        <f>B658&amp;A658</f>
        <v>U13M</v>
      </c>
      <c r="J658" s="117">
        <f>Under13Boys!E90</f>
        <v>0.0</v>
      </c>
      <c r="K658" s="127" t="str">
        <f>Under13Boys!X90</f>
        <v/>
      </c>
    </row>
    <row r="659" spans="1:18">
      <c r="A659" s="21" t="str">
        <f>Under13Boys!T91</f>
        <v>M</v>
      </c>
      <c r="B659" s="21" t="str">
        <f>Under13Boys!U91</f>
        <v>U13</v>
      </c>
      <c r="C659" s="21" t="str">
        <f>Under13Boys!V91</f>
        <v>LJ</v>
      </c>
      <c r="D659" s="21" t="str">
        <f>Under13Boys!W91</f>
        <v>A</v>
      </c>
      <c r="E659" s="98" t="str">
        <f>Under13Boys!B91</f>
        <v>6</v>
      </c>
      <c r="F659" s="21" t="e">
        <f>LEFT(Under13Boys!C91,FIND(" ",Under13Boys!C91)-1)</f>
        <v>#VALUE!</v>
      </c>
      <c r="G659" s="21" t="e">
        <f>RIGHT(Under13Boys!C91,LEN(Under13Boys!C91)-FIND(" ",Under13Boys!C91))</f>
        <v>#VALUE!</v>
      </c>
      <c r="H659" s="21" t="e">
        <f>VLOOKUP(Under13Boys!D91,clubs!A:B,2,FALSE)</f>
        <v>#N/A</v>
      </c>
      <c r="I659" s="21" t="str">
        <f>B659&amp;A659</f>
        <v>U13M</v>
      </c>
      <c r="J659" s="117">
        <f>Under13Boys!E91</f>
        <v>0.0</v>
      </c>
      <c r="K659" s="127" t="str">
        <f>Under13Boys!X91</f>
        <v/>
      </c>
    </row>
    <row r="660" spans="1:18">
      <c r="A660" s="21" t="str">
        <f>Under13Boys!T92</f>
        <v>M</v>
      </c>
      <c r="B660" s="21" t="str">
        <f>Under13Boys!U92</f>
        <v>U13</v>
      </c>
      <c r="C660" s="21" t="str">
        <f>Under13Boys!V92</f>
        <v>LJ</v>
      </c>
      <c r="D660" s="21" t="str">
        <f>Under13Boys!W92</f>
        <v>A</v>
      </c>
      <c r="E660" s="98" t="str">
        <f>Under13Boys!B92</f>
        <v>7</v>
      </c>
      <c r="F660" s="21" t="e">
        <f>LEFT(Under13Boys!C92,FIND(" ",Under13Boys!C92)-1)</f>
        <v>#VALUE!</v>
      </c>
      <c r="G660" s="21" t="e">
        <f>RIGHT(Under13Boys!C92,LEN(Under13Boys!C92)-FIND(" ",Under13Boys!C92))</f>
        <v>#VALUE!</v>
      </c>
      <c r="H660" s="21" t="e">
        <f>VLOOKUP(Under13Boys!D92,clubs!A:B,2,FALSE)</f>
        <v>#N/A</v>
      </c>
      <c r="I660" s="21" t="str">
        <f>B660&amp;A660</f>
        <v>U13M</v>
      </c>
      <c r="J660" s="117">
        <f>Under13Boys!E92</f>
        <v>0.0</v>
      </c>
      <c r="K660" s="127" t="str">
        <f>Under13Boys!X92</f>
        <v/>
      </c>
    </row>
    <row r="661" spans="1:18">
      <c r="A661" s="21" t="str">
        <f>Under13Boys!T93</f>
        <v>M</v>
      </c>
      <c r="B661" s="21" t="str">
        <f>Under13Boys!U93</f>
        <v>U13</v>
      </c>
      <c r="C661" s="21" t="str">
        <f>Under13Boys!V93</f>
        <v>LJ</v>
      </c>
      <c r="D661" s="21" t="str">
        <f>Under13Boys!W93</f>
        <v>A</v>
      </c>
      <c r="E661" s="98" t="str">
        <f>Under13Boys!B93</f>
        <v>8</v>
      </c>
      <c r="F661" s="21" t="e">
        <f>LEFT(Under13Boys!C93,FIND(" ",Under13Boys!C93)-1)</f>
        <v>#VALUE!</v>
      </c>
      <c r="G661" s="21" t="e">
        <f>RIGHT(Under13Boys!C93,LEN(Under13Boys!C93)-FIND(" ",Under13Boys!C93))</f>
        <v>#VALUE!</v>
      </c>
      <c r="H661" s="21" t="e">
        <f>VLOOKUP(Under13Boys!D93,clubs!A:B,2,FALSE)</f>
        <v>#N/A</v>
      </c>
      <c r="I661" s="21" t="str">
        <f>B661&amp;A661</f>
        <v>U13M</v>
      </c>
      <c r="J661" s="117">
        <f>Under13Boys!E93</f>
        <v>0.0</v>
      </c>
      <c r="K661" s="127" t="str">
        <f>Under13Boys!X93</f>
        <v/>
      </c>
    </row>
    <row r="662" spans="1:18">
      <c r="A662" s="21">
        <f>Under13Boys!T94</f>
        <v>0.0</v>
      </c>
      <c r="B662" s="21">
        <f>Under13Boys!U94</f>
        <v>0.0</v>
      </c>
      <c r="C662" s="21">
        <f>Under13Boys!V94</f>
        <v>0.0</v>
      </c>
      <c r="D662" s="21">
        <f>Under13Boys!W94</f>
        <v>0.0</v>
      </c>
      <c r="E662" s="98">
        <f>Under13Boys!B94</f>
        <v>0.0</v>
      </c>
      <c r="F662" s="21" t="str">
        <f>LEFT(Under13Boys!C94,FIND(" ",Under13Boys!C94)-1)</f>
        <v>U13</v>
      </c>
      <c r="G662" s="21" t="str">
        <f>RIGHT(Under13Boys!C94,LEN(Under13Boys!C94)-FIND(" ",Under13Boys!C94))</f>
        <v>Boy's B Long Jump</v>
      </c>
      <c r="H662" s="21" t="e">
        <f>VLOOKUP(Under13Boys!D94,clubs!A:B,2,FALSE)</f>
        <v>#N/A</v>
      </c>
      <c r="I662" s="21" t="str">
        <f>B662&amp;A662</f>
        <v>00</v>
      </c>
      <c r="J662" s="117" t="str">
        <f>Under13Boys!E94</f>
        <v>.</v>
      </c>
      <c r="K662" s="127">
        <f>Under13Boys!X94</f>
        <v>0.0</v>
      </c>
    </row>
    <row r="663" spans="1:18">
      <c r="A663" s="21" t="str">
        <f>Under13Boys!T95</f>
        <v>M</v>
      </c>
      <c r="B663" s="21" t="str">
        <f>Under13Boys!U95</f>
        <v>U13</v>
      </c>
      <c r="C663" s="21" t="str">
        <f>Under13Boys!V95</f>
        <v>LJ</v>
      </c>
      <c r="D663" s="21" t="str">
        <f>Under13Boys!W95</f>
        <v>B</v>
      </c>
      <c r="E663" s="98">
        <f>Under13Boys!B95</f>
        <v>1.0</v>
      </c>
      <c r="F663" s="21" t="str">
        <f>LEFT(Under13Boys!C95,FIND(" ",Under13Boys!C95)-1)</f>
        <v>Basil</v>
      </c>
      <c r="G663" s="21" t="str">
        <f>RIGHT(Under13Boys!C95,LEN(Under13Boys!C95)-FIND(" ",Under13Boys!C95))</f>
        <v>Rock</v>
      </c>
      <c r="H663" s="21" t="str">
        <f>VLOOKUP(Under13Boys!D95,clubs!A:B,2,FALSE)</f>
        <v>TVH</v>
      </c>
      <c r="I663" s="21" t="str">
        <f>B663&amp;A663</f>
        <v>U13M</v>
      </c>
      <c r="J663" s="117">
        <f>Under13Boys!E95</f>
        <v>3.29</v>
      </c>
      <c r="K663" s="127" t="str">
        <f>Under13Boys!X95</f>
        <v/>
      </c>
    </row>
    <row r="664" spans="1:18">
      <c r="A664" s="21" t="str">
        <f>Under13Boys!T96</f>
        <v>M</v>
      </c>
      <c r="B664" s="21" t="str">
        <f>Under13Boys!U96</f>
        <v>U13</v>
      </c>
      <c r="C664" s="21" t="str">
        <f>Under13Boys!V96</f>
        <v>LJ</v>
      </c>
      <c r="D664" s="21" t="str">
        <f>Under13Boys!W96</f>
        <v>B</v>
      </c>
      <c r="E664" s="98">
        <f>Under13Boys!B96</f>
        <v>2.0</v>
      </c>
      <c r="F664" s="21" t="str">
        <f>LEFT(Under13Boys!C96,FIND(" ",Under13Boys!C96)-1)</f>
        <v>Michael</v>
      </c>
      <c r="G664" s="21" t="str">
        <f>RIGHT(Under13Boys!C96,LEN(Under13Boys!C96)-FIND(" ",Under13Boys!C96))</f>
        <v>Ogbechie</v>
      </c>
      <c r="H664" s="21" t="str">
        <f>VLOOKUP(Under13Boys!D96,clubs!A:B,2,FALSE)</f>
        <v>High</v>
      </c>
      <c r="I664" s="21" t="str">
        <f>B664&amp;A664</f>
        <v>U13M</v>
      </c>
      <c r="J664" s="117">
        <f>Under13Boys!E96</f>
        <v>3.26</v>
      </c>
      <c r="K664" s="127" t="str">
        <f>Under13Boys!X96</f>
        <v/>
      </c>
    </row>
    <row r="665" spans="1:18">
      <c r="A665" s="21" t="str">
        <f>Under13Boys!T97</f>
        <v>M</v>
      </c>
      <c r="B665" s="21" t="str">
        <f>Under13Boys!U97</f>
        <v>U13</v>
      </c>
      <c r="C665" s="21" t="str">
        <f>Under13Boys!V97</f>
        <v>LJ</v>
      </c>
      <c r="D665" s="21" t="str">
        <f>Under13Boys!W97</f>
        <v>B</v>
      </c>
      <c r="E665" s="98">
        <f>Under13Boys!B97</f>
        <v>3.0</v>
      </c>
      <c r="F665" s="21" t="e">
        <f>LEFT(Under13Boys!C97,FIND(" ",Under13Boys!C97)-1)</f>
        <v>#VALUE!</v>
      </c>
      <c r="G665" s="21" t="e">
        <f>RIGHT(Under13Boys!C97,LEN(Under13Boys!C97)-FIND(" ",Under13Boys!C97))</f>
        <v>#VALUE!</v>
      </c>
      <c r="H665" s="21" t="e">
        <f>VLOOKUP(Under13Boys!D97,clubs!A:B,2,FALSE)</f>
        <v>#N/A</v>
      </c>
      <c r="I665" s="21" t="str">
        <f>B665&amp;A665</f>
        <v>U13M</v>
      </c>
      <c r="J665" s="117">
        <f>Under13Boys!E97</f>
        <v>0.0</v>
      </c>
      <c r="K665" s="127" t="str">
        <f>Under13Boys!X97</f>
        <v/>
      </c>
    </row>
    <row r="666" spans="1:18">
      <c r="A666" s="21" t="str">
        <f>Under13Boys!T98</f>
        <v>M</v>
      </c>
      <c r="B666" s="21" t="str">
        <f>Under13Boys!U98</f>
        <v>U13</v>
      </c>
      <c r="C666" s="21" t="str">
        <f>Under13Boys!V98</f>
        <v>LJ</v>
      </c>
      <c r="D666" s="21" t="str">
        <f>Under13Boys!W98</f>
        <v>B</v>
      </c>
      <c r="E666" s="98" t="str">
        <f>Under13Boys!B98</f>
        <v>4</v>
      </c>
      <c r="F666" s="21" t="e">
        <f>LEFT(Under13Boys!C98,FIND(" ",Under13Boys!C98)-1)</f>
        <v>#VALUE!</v>
      </c>
      <c r="G666" s="21" t="e">
        <f>RIGHT(Under13Boys!C98,LEN(Under13Boys!C98)-FIND(" ",Under13Boys!C98))</f>
        <v>#VALUE!</v>
      </c>
      <c r="H666" s="21" t="e">
        <f>VLOOKUP(Under13Boys!D98,clubs!A:B,2,FALSE)</f>
        <v>#N/A</v>
      </c>
      <c r="I666" s="21" t="str">
        <f>B666&amp;A666</f>
        <v>U13M</v>
      </c>
      <c r="J666" s="117">
        <f>Under13Boys!E98</f>
        <v>0.0</v>
      </c>
      <c r="K666" s="127" t="str">
        <f>Under13Boys!X98</f>
        <v/>
      </c>
    </row>
    <row r="667" spans="1:18">
      <c r="A667" s="21" t="str">
        <f>Under13Boys!T99</f>
        <v>M</v>
      </c>
      <c r="B667" s="21" t="str">
        <f>Under13Boys!U99</f>
        <v>U13</v>
      </c>
      <c r="C667" s="21" t="str">
        <f>Under13Boys!V99</f>
        <v>LJ</v>
      </c>
      <c r="D667" s="21" t="str">
        <f>Under13Boys!W99</f>
        <v>B</v>
      </c>
      <c r="E667" s="98" t="str">
        <f>Under13Boys!B99</f>
        <v>5</v>
      </c>
      <c r="F667" s="21" t="e">
        <f>LEFT(Under13Boys!C99,FIND(" ",Under13Boys!C99)-1)</f>
        <v>#VALUE!</v>
      </c>
      <c r="G667" s="21" t="e">
        <f>RIGHT(Under13Boys!C99,LEN(Under13Boys!C99)-FIND(" ",Under13Boys!C99))</f>
        <v>#VALUE!</v>
      </c>
      <c r="H667" s="21" t="e">
        <f>VLOOKUP(Under13Boys!D99,clubs!A:B,2,FALSE)</f>
        <v>#N/A</v>
      </c>
      <c r="I667" s="21" t="str">
        <f>B667&amp;A667</f>
        <v>U13M</v>
      </c>
      <c r="J667" s="117">
        <f>Under13Boys!E99</f>
        <v>0.0</v>
      </c>
      <c r="K667" s="127" t="str">
        <f>Under13Boys!X99</f>
        <v/>
      </c>
    </row>
    <row r="668" spans="1:18">
      <c r="A668" s="21" t="str">
        <f>Under13Boys!T100</f>
        <v>M</v>
      </c>
      <c r="B668" s="21" t="str">
        <f>Under13Boys!U100</f>
        <v>U13</v>
      </c>
      <c r="C668" s="21" t="str">
        <f>Under13Boys!V100</f>
        <v>LJ</v>
      </c>
      <c r="D668" s="21" t="str">
        <f>Under13Boys!W100</f>
        <v>B</v>
      </c>
      <c r="E668" s="98" t="str">
        <f>Under13Boys!B100</f>
        <v>6</v>
      </c>
      <c r="F668" s="21" t="e">
        <f>LEFT(Under13Boys!C100,FIND(" ",Under13Boys!C100)-1)</f>
        <v>#VALUE!</v>
      </c>
      <c r="G668" s="21" t="e">
        <f>RIGHT(Under13Boys!C100,LEN(Under13Boys!C100)-FIND(" ",Under13Boys!C100))</f>
        <v>#VALUE!</v>
      </c>
      <c r="H668" s="21" t="e">
        <f>VLOOKUP(Under13Boys!D100,clubs!A:B,2,FALSE)</f>
        <v>#N/A</v>
      </c>
      <c r="I668" s="21" t="str">
        <f>B668&amp;A668</f>
        <v>U13M</v>
      </c>
      <c r="J668" s="117">
        <f>Under13Boys!E100</f>
        <v>0.0</v>
      </c>
      <c r="K668" s="127" t="str">
        <f>Under13Boys!X100</f>
        <v/>
      </c>
    </row>
    <row r="669" spans="1:18">
      <c r="A669" s="21" t="str">
        <f>Under13Boys!T101</f>
        <v>M</v>
      </c>
      <c r="B669" s="21" t="str">
        <f>Under13Boys!U101</f>
        <v>U13</v>
      </c>
      <c r="C669" s="21" t="str">
        <f>Under13Boys!V101</f>
        <v>LJ</v>
      </c>
      <c r="D669" s="21" t="str">
        <f>Under13Boys!W101</f>
        <v>B</v>
      </c>
      <c r="E669" s="98" t="str">
        <f>Under13Boys!B101</f>
        <v>7</v>
      </c>
      <c r="F669" s="21" t="e">
        <f>LEFT(Under13Boys!C101,FIND(" ",Under13Boys!C101)-1)</f>
        <v>#VALUE!</v>
      </c>
      <c r="G669" s="21" t="e">
        <f>RIGHT(Under13Boys!C101,LEN(Under13Boys!C101)-FIND(" ",Under13Boys!C101))</f>
        <v>#VALUE!</v>
      </c>
      <c r="H669" s="21" t="e">
        <f>VLOOKUP(Under13Boys!D101,clubs!A:B,2,FALSE)</f>
        <v>#N/A</v>
      </c>
      <c r="I669" s="21" t="str">
        <f>B669&amp;A669</f>
        <v>U13M</v>
      </c>
      <c r="J669" s="117">
        <f>Under13Boys!E101</f>
        <v>0.0</v>
      </c>
      <c r="K669" s="127" t="str">
        <f>Under13Boys!X101</f>
        <v/>
      </c>
    </row>
    <row r="670" spans="1:18">
      <c r="A670" s="21" t="str">
        <f>Under13Boys!T102</f>
        <v>M</v>
      </c>
      <c r="B670" s="21" t="str">
        <f>Under13Boys!U102</f>
        <v>U13</v>
      </c>
      <c r="C670" s="21" t="str">
        <f>Under13Boys!V102</f>
        <v>LJ</v>
      </c>
      <c r="D670" s="21" t="str">
        <f>Under13Boys!W102</f>
        <v>B</v>
      </c>
      <c r="E670" s="98" t="str">
        <f>Under13Boys!B102</f>
        <v>8</v>
      </c>
      <c r="F670" s="21" t="e">
        <f>LEFT(Under13Boys!C102,FIND(" ",Under13Boys!C102)-1)</f>
        <v>#VALUE!</v>
      </c>
      <c r="G670" s="21" t="e">
        <f>RIGHT(Under13Boys!C102,LEN(Under13Boys!C102)-FIND(" ",Under13Boys!C102))</f>
        <v>#VALUE!</v>
      </c>
      <c r="H670" s="21" t="e">
        <f>VLOOKUP(Under13Boys!D102,clubs!A:B,2,FALSE)</f>
        <v>#N/A</v>
      </c>
      <c r="I670" s="21" t="str">
        <f>B670&amp;A670</f>
        <v>U13M</v>
      </c>
      <c r="J670" s="117">
        <f>Under13Boys!E102</f>
        <v>0.0</v>
      </c>
      <c r="K670" s="127" t="str">
        <f>Under13Boys!X102</f>
        <v/>
      </c>
    </row>
    <row r="671" spans="1:18">
      <c r="A671" s="21">
        <f>Under13Boys!T103</f>
        <v>0.0</v>
      </c>
      <c r="B671" s="21">
        <f>Under13Boys!U103</f>
        <v>0.0</v>
      </c>
      <c r="C671" s="21">
        <f>Under13Boys!V103</f>
        <v>0.0</v>
      </c>
      <c r="D671" s="21">
        <f>Under13Boys!W103</f>
        <v>0.0</v>
      </c>
      <c r="E671" s="98">
        <f>Under13Boys!B103</f>
        <v>0.0</v>
      </c>
      <c r="F671" s="21" t="str">
        <f>LEFT(Under13Boys!C103,FIND(" ",Under13Boys!C103)-1)</f>
        <v>U13</v>
      </c>
      <c r="G671" s="21" t="str">
        <f>RIGHT(Under13Boys!C103,LEN(Under13Boys!C103)-FIND(" ",Under13Boys!C103))</f>
        <v>Boy's A Shot Putt</v>
      </c>
      <c r="H671" s="21" t="e">
        <f>VLOOKUP(Under13Boys!D103,clubs!A:B,2,FALSE)</f>
        <v>#N/A</v>
      </c>
      <c r="I671" s="21" t="str">
        <f>B671&amp;A671</f>
        <v>00</v>
      </c>
      <c r="J671" s="117" t="str">
        <f>Under13Boys!E103</f>
        <v>.</v>
      </c>
      <c r="K671" s="127">
        <f>Under13Boys!X103</f>
        <v>0.0</v>
      </c>
    </row>
    <row r="672" spans="1:18">
      <c r="A672" s="21" t="str">
        <f>Under13Boys!T104</f>
        <v>M</v>
      </c>
      <c r="B672" s="21" t="str">
        <f>Under13Boys!U104</f>
        <v>U13</v>
      </c>
      <c r="C672" s="21" t="str">
        <f>Under13Boys!V104</f>
        <v>SPU13M</v>
      </c>
      <c r="D672" s="21" t="str">
        <f>Under13Boys!W104</f>
        <v>A</v>
      </c>
      <c r="E672" s="98">
        <f>Under13Boys!B104</f>
        <v>1.0</v>
      </c>
      <c r="F672" s="21" t="str">
        <f>LEFT(Under13Boys!C104,FIND(" ",Under13Boys!C104)-1)</f>
        <v>Milan</v>
      </c>
      <c r="G672" s="21" t="str">
        <f>RIGHT(Under13Boys!C104,LEN(Under13Boys!C104)-FIND(" ",Under13Boys!C104))</f>
        <v>Trajkovic</v>
      </c>
      <c r="H672" s="21" t="str">
        <f>VLOOKUP(Under13Boys!D104,clubs!A:B,2,FALSE)</f>
        <v>E&amp;H</v>
      </c>
      <c r="I672" s="21" t="str">
        <f>B672&amp;A672</f>
        <v>U13M</v>
      </c>
      <c r="J672" s="117">
        <f>Under13Boys!E104</f>
        <v>8.31</v>
      </c>
      <c r="K672" s="127">
        <f>Under13Boys!X104</f>
        <v>0.0</v>
      </c>
    </row>
    <row r="673" spans="1:18">
      <c r="A673" s="21" t="str">
        <f>Under13Boys!T105</f>
        <v>M</v>
      </c>
      <c r="B673" s="21" t="str">
        <f>Under13Boys!U105</f>
        <v>U13</v>
      </c>
      <c r="C673" s="21" t="str">
        <f>Under13Boys!V105</f>
        <v>SPU13M</v>
      </c>
      <c r="D673" s="21" t="str">
        <f>Under13Boys!W105</f>
        <v>A</v>
      </c>
      <c r="E673" s="98">
        <f>Under13Boys!B105</f>
        <v>2.0</v>
      </c>
      <c r="F673" s="21" t="str">
        <f>LEFT(Under13Boys!C105,FIND(" ",Under13Boys!C105)-1)</f>
        <v>Dylan</v>
      </c>
      <c r="G673" s="21" t="str">
        <f>RIGHT(Under13Boys!C105,LEN(Under13Boys!C105)-FIND(" ",Under13Boys!C105))</f>
        <v>Michel</v>
      </c>
      <c r="H673" s="21" t="str">
        <f>VLOOKUP(Under13Boys!D105,clubs!A:B,2,FALSE)</f>
        <v>SBH</v>
      </c>
      <c r="I673" s="21" t="str">
        <f>B673&amp;A673</f>
        <v>U13M</v>
      </c>
      <c r="J673" s="117">
        <f>Under13Boys!E105</f>
        <v>4.46</v>
      </c>
      <c r="K673" s="127">
        <f>Under13Boys!X105</f>
        <v>0.0</v>
      </c>
    </row>
    <row r="674" spans="1:18">
      <c r="A674" s="21" t="str">
        <f>Under13Boys!T106</f>
        <v>M</v>
      </c>
      <c r="B674" s="21" t="str">
        <f>Under13Boys!U106</f>
        <v>U13</v>
      </c>
      <c r="C674" s="21" t="str">
        <f>Under13Boys!V106</f>
        <v>SPU13M</v>
      </c>
      <c r="D674" s="21" t="str">
        <f>Under13Boys!W106</f>
        <v>A</v>
      </c>
      <c r="E674" s="98">
        <f>Under13Boys!B106</f>
        <v>3.0</v>
      </c>
      <c r="F674" s="21" t="e">
        <f>LEFT(Under13Boys!C106,FIND(" ",Under13Boys!C106)-1)</f>
        <v>#VALUE!</v>
      </c>
      <c r="G674" s="21" t="e">
        <f>RIGHT(Under13Boys!C106,LEN(Under13Boys!C106)-FIND(" ",Under13Boys!C106))</f>
        <v>#VALUE!</v>
      </c>
      <c r="H674" s="21" t="e">
        <f>VLOOKUP(Under13Boys!D106,clubs!A:B,2,FALSE)</f>
        <v>#N/A</v>
      </c>
      <c r="I674" s="21" t="str">
        <f>B674&amp;A674</f>
        <v>U13M</v>
      </c>
      <c r="J674" s="117">
        <f>Under13Boys!E106</f>
        <v>0.0</v>
      </c>
      <c r="K674" s="127">
        <f>Under13Boys!X106</f>
        <v>0.0</v>
      </c>
    </row>
    <row r="675" spans="1:18">
      <c r="A675" s="21" t="str">
        <f>Under13Boys!T107</f>
        <v>M</v>
      </c>
      <c r="B675" s="21" t="str">
        <f>Under13Boys!U107</f>
        <v>U13</v>
      </c>
      <c r="C675" s="21" t="str">
        <f>Under13Boys!V107</f>
        <v>SPU13M</v>
      </c>
      <c r="D675" s="21" t="str">
        <f>Under13Boys!W107</f>
        <v>A</v>
      </c>
      <c r="E675" s="98" t="str">
        <f>Under13Boys!B107</f>
        <v>4</v>
      </c>
      <c r="F675" s="21" t="e">
        <f>LEFT(Under13Boys!C107,FIND(" ",Under13Boys!C107)-1)</f>
        <v>#VALUE!</v>
      </c>
      <c r="G675" s="21" t="e">
        <f>RIGHT(Under13Boys!C107,LEN(Under13Boys!C107)-FIND(" ",Under13Boys!C107))</f>
        <v>#VALUE!</v>
      </c>
      <c r="H675" s="21" t="e">
        <f>VLOOKUP(Under13Boys!D107,clubs!A:B,2,FALSE)</f>
        <v>#N/A</v>
      </c>
      <c r="I675" s="21" t="str">
        <f>B675&amp;A675</f>
        <v>U13M</v>
      </c>
      <c r="J675" s="117">
        <f>Under13Boys!E107</f>
        <v>0.0</v>
      </c>
      <c r="K675" s="127">
        <f>Under13Boys!X107</f>
        <v>0.0</v>
      </c>
    </row>
    <row r="676" spans="1:18">
      <c r="A676" s="21" t="str">
        <f>Under13Boys!T108</f>
        <v>M</v>
      </c>
      <c r="B676" s="21" t="str">
        <f>Under13Boys!U108</f>
        <v>U13</v>
      </c>
      <c r="C676" s="21" t="str">
        <f>Under13Boys!V108</f>
        <v>SPU13M</v>
      </c>
      <c r="D676" s="21" t="str">
        <f>Under13Boys!W108</f>
        <v>A</v>
      </c>
      <c r="E676" s="98" t="str">
        <f>Under13Boys!B108</f>
        <v>5</v>
      </c>
      <c r="F676" s="21" t="e">
        <f>LEFT(Under13Boys!C108,FIND(" ",Under13Boys!C108)-1)</f>
        <v>#VALUE!</v>
      </c>
      <c r="G676" s="21" t="e">
        <f>RIGHT(Under13Boys!C108,LEN(Under13Boys!C108)-FIND(" ",Under13Boys!C108))</f>
        <v>#VALUE!</v>
      </c>
      <c r="H676" s="21" t="e">
        <f>VLOOKUP(Under13Boys!D108,clubs!A:B,2,FALSE)</f>
        <v>#N/A</v>
      </c>
      <c r="I676" s="21" t="str">
        <f>B676&amp;A676</f>
        <v>U13M</v>
      </c>
      <c r="J676" s="117">
        <f>Under13Boys!E108</f>
        <v>0.0</v>
      </c>
      <c r="K676" s="127">
        <f>Under13Boys!X108</f>
        <v>0.0</v>
      </c>
    </row>
    <row r="677" spans="1:18">
      <c r="A677" s="21" t="str">
        <f>Under13Boys!T109</f>
        <v>M</v>
      </c>
      <c r="B677" s="21" t="str">
        <f>Under13Boys!U109</f>
        <v>U13</v>
      </c>
      <c r="C677" s="21" t="str">
        <f>Under13Boys!V109</f>
        <v>SPU13M</v>
      </c>
      <c r="D677" s="21" t="str">
        <f>Under13Boys!W109</f>
        <v>A</v>
      </c>
      <c r="E677" s="98" t="str">
        <f>Under13Boys!B109</f>
        <v>6</v>
      </c>
      <c r="F677" s="21" t="e">
        <f>LEFT(Under13Boys!C109,FIND(" ",Under13Boys!C109)-1)</f>
        <v>#VALUE!</v>
      </c>
      <c r="G677" s="21" t="e">
        <f>RIGHT(Under13Boys!C109,LEN(Under13Boys!C109)-FIND(" ",Under13Boys!C109))</f>
        <v>#VALUE!</v>
      </c>
      <c r="H677" s="21" t="e">
        <f>VLOOKUP(Under13Boys!D109,clubs!A:B,2,FALSE)</f>
        <v>#N/A</v>
      </c>
      <c r="I677" s="21" t="str">
        <f>B677&amp;A677</f>
        <v>U13M</v>
      </c>
      <c r="J677" s="117">
        <f>Under13Boys!E109</f>
        <v>0.0</v>
      </c>
      <c r="K677" s="127">
        <f>Under13Boys!X109</f>
        <v>0.0</v>
      </c>
    </row>
    <row r="678" spans="1:18">
      <c r="A678" s="21" t="str">
        <f>Under13Boys!T110</f>
        <v>M</v>
      </c>
      <c r="B678" s="21" t="str">
        <f>Under13Boys!U110</f>
        <v>U13</v>
      </c>
      <c r="C678" s="21" t="str">
        <f>Under13Boys!V110</f>
        <v>SPU13M</v>
      </c>
      <c r="D678" s="21" t="str">
        <f>Under13Boys!W110</f>
        <v>A</v>
      </c>
      <c r="E678" s="98" t="str">
        <f>Under13Boys!B110</f>
        <v>7</v>
      </c>
      <c r="F678" s="21" t="e">
        <f>LEFT(Under13Boys!C110,FIND(" ",Under13Boys!C110)-1)</f>
        <v>#VALUE!</v>
      </c>
      <c r="G678" s="21" t="e">
        <f>RIGHT(Under13Boys!C110,LEN(Under13Boys!C110)-FIND(" ",Under13Boys!C110))</f>
        <v>#VALUE!</v>
      </c>
      <c r="H678" s="21" t="e">
        <f>VLOOKUP(Under13Boys!D110,clubs!A:B,2,FALSE)</f>
        <v>#N/A</v>
      </c>
      <c r="I678" s="21" t="str">
        <f>B678&amp;A678</f>
        <v>U13M</v>
      </c>
      <c r="J678" s="117">
        <f>Under13Boys!E110</f>
        <v>0.0</v>
      </c>
      <c r="K678" s="127">
        <f>Under13Boys!X110</f>
        <v>0.0</v>
      </c>
    </row>
    <row r="679" spans="1:18">
      <c r="A679" s="21" t="str">
        <f>Under13Boys!T111</f>
        <v>M</v>
      </c>
      <c r="B679" s="21" t="str">
        <f>Under13Boys!U111</f>
        <v>U13</v>
      </c>
      <c r="C679" s="21" t="str">
        <f>Under13Boys!V111</f>
        <v>SPU13M</v>
      </c>
      <c r="D679" s="21" t="str">
        <f>Under13Boys!W111</f>
        <v>A</v>
      </c>
      <c r="E679" s="98" t="str">
        <f>Under13Boys!B111</f>
        <v>8</v>
      </c>
      <c r="F679" s="21" t="e">
        <f>LEFT(Under13Boys!C111,FIND(" ",Under13Boys!C111)-1)</f>
        <v>#VALUE!</v>
      </c>
      <c r="G679" s="21" t="e">
        <f>RIGHT(Under13Boys!C111,LEN(Under13Boys!C111)-FIND(" ",Under13Boys!C111))</f>
        <v>#VALUE!</v>
      </c>
      <c r="H679" s="21" t="e">
        <f>VLOOKUP(Under13Boys!D111,clubs!A:B,2,FALSE)</f>
        <v>#N/A</v>
      </c>
      <c r="I679" s="21" t="str">
        <f>B679&amp;A679</f>
        <v>U13M</v>
      </c>
      <c r="J679" s="117">
        <f>Under13Boys!E111</f>
        <v>0.0</v>
      </c>
      <c r="K679" s="127">
        <f>Under13Boys!X111</f>
        <v>0.0</v>
      </c>
    </row>
    <row r="680" spans="1:18">
      <c r="A680" s="21">
        <f>Under13Boys!T112</f>
        <v>0.0</v>
      </c>
      <c r="B680" s="21">
        <f>Under13Boys!U112</f>
        <v>0.0</v>
      </c>
      <c r="C680" s="21">
        <f>Under13Boys!V112</f>
        <v>0.0</v>
      </c>
      <c r="D680" s="21">
        <f>Under13Boys!W112</f>
        <v>0.0</v>
      </c>
      <c r="E680" s="98">
        <f>Under13Boys!B112</f>
        <v>0.0</v>
      </c>
      <c r="F680" s="21" t="str">
        <f>LEFT(Under13Boys!C112,FIND(" ",Under13Boys!C112)-1)</f>
        <v>U13</v>
      </c>
      <c r="G680" s="21" t="str">
        <f>RIGHT(Under13Boys!C112,LEN(Under13Boys!C112)-FIND(" ",Under13Boys!C112))</f>
        <v>Boy's B Shot Putt</v>
      </c>
      <c r="H680" s="21" t="e">
        <f>VLOOKUP(Under13Boys!D112,clubs!A:B,2,FALSE)</f>
        <v>#N/A</v>
      </c>
      <c r="I680" s="21" t="str">
        <f>B680&amp;A680</f>
        <v>00</v>
      </c>
      <c r="J680" s="117" t="str">
        <f>Under13Boys!E112</f>
        <v>.</v>
      </c>
      <c r="K680" s="127">
        <f>Under13Boys!X112</f>
        <v>0.0</v>
      </c>
    </row>
    <row r="681" spans="1:18">
      <c r="A681" s="21" t="str">
        <f>Under13Boys!T113</f>
        <v>M</v>
      </c>
      <c r="B681" s="21" t="str">
        <f>Under13Boys!U113</f>
        <v>U13</v>
      </c>
      <c r="C681" s="21" t="str">
        <f>Under13Boys!V113</f>
        <v>SPU13M</v>
      </c>
      <c r="D681" s="21" t="str">
        <f>Under13Boys!W113</f>
        <v>B</v>
      </c>
      <c r="E681" s="98">
        <f>Under13Boys!B113</f>
        <v>1.0</v>
      </c>
      <c r="F681" s="21" t="e">
        <f>LEFT(Under13Boys!C113,FIND(" ",Under13Boys!C113)-1)</f>
        <v>#VALUE!</v>
      </c>
      <c r="G681" s="21" t="e">
        <f>RIGHT(Under13Boys!C113,LEN(Under13Boys!C113)-FIND(" ",Under13Boys!C113))</f>
        <v>#VALUE!</v>
      </c>
      <c r="H681" s="21" t="e">
        <f>VLOOKUP(Under13Boys!D113,clubs!A:B,2,FALSE)</f>
        <v>#N/A</v>
      </c>
      <c r="I681" s="21" t="str">
        <f>B681&amp;A681</f>
        <v>U13M</v>
      </c>
      <c r="J681" s="117">
        <f>Under13Boys!E113</f>
        <v>0.0</v>
      </c>
      <c r="K681" s="127">
        <f>Under13Boys!X113</f>
        <v>0.0</v>
      </c>
    </row>
    <row r="682" spans="1:18">
      <c r="A682" s="21" t="str">
        <f>Under13Boys!T114</f>
        <v>M</v>
      </c>
      <c r="B682" s="21" t="str">
        <f>Under13Boys!U114</f>
        <v>U13</v>
      </c>
      <c r="C682" s="21" t="str">
        <f>Under13Boys!V114</f>
        <v>SPU13M</v>
      </c>
      <c r="D682" s="21" t="str">
        <f>Under13Boys!W114</f>
        <v>B</v>
      </c>
      <c r="E682" s="98">
        <f>Under13Boys!B114</f>
        <v>2.0</v>
      </c>
      <c r="F682" s="21" t="e">
        <f>LEFT(Under13Boys!C114,FIND(" ",Under13Boys!C114)-1)</f>
        <v>#VALUE!</v>
      </c>
      <c r="G682" s="21" t="e">
        <f>RIGHT(Under13Boys!C114,LEN(Under13Boys!C114)-FIND(" ",Under13Boys!C114))</f>
        <v>#VALUE!</v>
      </c>
      <c r="H682" s="21" t="e">
        <f>VLOOKUP(Under13Boys!D114,clubs!A:B,2,FALSE)</f>
        <v>#N/A</v>
      </c>
      <c r="I682" s="21" t="str">
        <f>B682&amp;A682</f>
        <v>U13M</v>
      </c>
      <c r="J682" s="117">
        <f>Under13Boys!E114</f>
        <v>0.0</v>
      </c>
      <c r="K682" s="127">
        <f>Under13Boys!X114</f>
        <v>0.0</v>
      </c>
    </row>
    <row r="683" spans="1:18">
      <c r="A683" s="21" t="str">
        <f>Under13Boys!T115</f>
        <v>M</v>
      </c>
      <c r="B683" s="21" t="str">
        <f>Under13Boys!U115</f>
        <v>U13</v>
      </c>
      <c r="C683" s="21" t="str">
        <f>Under13Boys!V115</f>
        <v>SPU13M</v>
      </c>
      <c r="D683" s="21" t="str">
        <f>Under13Boys!W115</f>
        <v>B</v>
      </c>
      <c r="E683" s="98">
        <f>Under13Boys!B115</f>
        <v>3.0</v>
      </c>
      <c r="F683" s="21" t="e">
        <f>LEFT(Under13Boys!C115,FIND(" ",Under13Boys!C115)-1)</f>
        <v>#VALUE!</v>
      </c>
      <c r="G683" s="21" t="e">
        <f>RIGHT(Under13Boys!C115,LEN(Under13Boys!C115)-FIND(" ",Under13Boys!C115))</f>
        <v>#VALUE!</v>
      </c>
      <c r="H683" s="21" t="e">
        <f>VLOOKUP(Under13Boys!D115,clubs!A:B,2,FALSE)</f>
        <v>#N/A</v>
      </c>
      <c r="I683" s="21" t="str">
        <f>B683&amp;A683</f>
        <v>U13M</v>
      </c>
      <c r="J683" s="117">
        <f>Under13Boys!E115</f>
        <v>0.0</v>
      </c>
      <c r="K683" s="127">
        <f>Under13Boys!X115</f>
        <v>0.0</v>
      </c>
    </row>
    <row r="684" spans="1:18">
      <c r="A684" s="21" t="str">
        <f>Under13Boys!T116</f>
        <v>M</v>
      </c>
      <c r="B684" s="21" t="str">
        <f>Under13Boys!U116</f>
        <v>U13</v>
      </c>
      <c r="C684" s="21" t="str">
        <f>Under13Boys!V116</f>
        <v>SPU13M</v>
      </c>
      <c r="D684" s="21" t="str">
        <f>Under13Boys!W116</f>
        <v>B</v>
      </c>
      <c r="E684" s="98" t="str">
        <f>Under13Boys!B116</f>
        <v>4</v>
      </c>
      <c r="F684" s="21" t="e">
        <f>LEFT(Under13Boys!C116,FIND(" ",Under13Boys!C116)-1)</f>
        <v>#VALUE!</v>
      </c>
      <c r="G684" s="21" t="e">
        <f>RIGHT(Under13Boys!C116,LEN(Under13Boys!C116)-FIND(" ",Under13Boys!C116))</f>
        <v>#VALUE!</v>
      </c>
      <c r="H684" s="21" t="e">
        <f>VLOOKUP(Under13Boys!D116,clubs!A:B,2,FALSE)</f>
        <v>#N/A</v>
      </c>
      <c r="I684" s="21" t="str">
        <f>B684&amp;A684</f>
        <v>U13M</v>
      </c>
      <c r="J684" s="117">
        <f>Under13Boys!E116</f>
        <v>0.0</v>
      </c>
      <c r="K684" s="127">
        <f>Under13Boys!X116</f>
        <v>0.0</v>
      </c>
    </row>
    <row r="685" spans="1:18">
      <c r="A685" s="21" t="str">
        <f>Under13Boys!T117</f>
        <v>M</v>
      </c>
      <c r="B685" s="21" t="str">
        <f>Under13Boys!U117</f>
        <v>U13</v>
      </c>
      <c r="C685" s="21" t="str">
        <f>Under13Boys!V117</f>
        <v>SPU13M</v>
      </c>
      <c r="D685" s="21" t="str">
        <f>Under13Boys!W117</f>
        <v>B</v>
      </c>
      <c r="E685" s="98" t="str">
        <f>Under13Boys!B117</f>
        <v>5</v>
      </c>
      <c r="F685" s="21" t="e">
        <f>LEFT(Under13Boys!C117,FIND(" ",Under13Boys!C117)-1)</f>
        <v>#VALUE!</v>
      </c>
      <c r="G685" s="21" t="e">
        <f>RIGHT(Under13Boys!C117,LEN(Under13Boys!C117)-FIND(" ",Under13Boys!C117))</f>
        <v>#VALUE!</v>
      </c>
      <c r="H685" s="21" t="e">
        <f>VLOOKUP(Under13Boys!D117,clubs!A:B,2,FALSE)</f>
        <v>#N/A</v>
      </c>
      <c r="I685" s="21" t="str">
        <f>B685&amp;A685</f>
        <v>U13M</v>
      </c>
      <c r="J685" s="117">
        <f>Under13Boys!E117</f>
        <v>0.0</v>
      </c>
      <c r="K685" s="127">
        <f>Under13Boys!X117</f>
        <v>0.0</v>
      </c>
    </row>
    <row r="686" spans="1:18">
      <c r="A686" s="21" t="str">
        <f>Under13Boys!T118</f>
        <v>M</v>
      </c>
      <c r="B686" s="21" t="str">
        <f>Under13Boys!U118</f>
        <v>U13</v>
      </c>
      <c r="C686" s="21" t="str">
        <f>Under13Boys!V118</f>
        <v>SPU13M</v>
      </c>
      <c r="D686" s="21" t="str">
        <f>Under13Boys!W118</f>
        <v>B</v>
      </c>
      <c r="E686" s="98" t="str">
        <f>Under13Boys!B118</f>
        <v>6</v>
      </c>
      <c r="F686" s="21" t="e">
        <f>LEFT(Under13Boys!C118,FIND(" ",Under13Boys!C118)-1)</f>
        <v>#VALUE!</v>
      </c>
      <c r="G686" s="21" t="e">
        <f>RIGHT(Under13Boys!C118,LEN(Under13Boys!C118)-FIND(" ",Under13Boys!C118))</f>
        <v>#VALUE!</v>
      </c>
      <c r="H686" s="21" t="e">
        <f>VLOOKUP(Under13Boys!D118,clubs!A:B,2,FALSE)</f>
        <v>#N/A</v>
      </c>
      <c r="I686" s="21" t="str">
        <f>B686&amp;A686</f>
        <v>U13M</v>
      </c>
      <c r="J686" s="117">
        <f>Under13Boys!E118</f>
        <v>0.0</v>
      </c>
      <c r="K686" s="127">
        <f>Under13Boys!X118</f>
        <v>0.0</v>
      </c>
    </row>
    <row r="687" spans="1:18">
      <c r="A687" s="21" t="str">
        <f>Under13Boys!T119</f>
        <v>M</v>
      </c>
      <c r="B687" s="21" t="str">
        <f>Under13Boys!U119</f>
        <v>U13</v>
      </c>
      <c r="C687" s="21" t="str">
        <f>Under13Boys!V119</f>
        <v>SPU13M</v>
      </c>
      <c r="D687" s="21" t="str">
        <f>Under13Boys!W119</f>
        <v>B</v>
      </c>
      <c r="E687" s="98" t="str">
        <f>Under13Boys!B119</f>
        <v>7</v>
      </c>
      <c r="F687" s="21" t="e">
        <f>LEFT(Under13Boys!C119,FIND(" ",Under13Boys!C119)-1)</f>
        <v>#VALUE!</v>
      </c>
      <c r="G687" s="21" t="e">
        <f>RIGHT(Under13Boys!C119,LEN(Under13Boys!C119)-FIND(" ",Under13Boys!C119))</f>
        <v>#VALUE!</v>
      </c>
      <c r="H687" s="21" t="e">
        <f>VLOOKUP(Under13Boys!D119,clubs!A:B,2,FALSE)</f>
        <v>#N/A</v>
      </c>
      <c r="I687" s="21" t="str">
        <f>B687&amp;A687</f>
        <v>U13M</v>
      </c>
      <c r="J687" s="117">
        <f>Under13Boys!E119</f>
        <v>0.0</v>
      </c>
      <c r="K687" s="127">
        <f>Under13Boys!X119</f>
        <v>0.0</v>
      </c>
    </row>
    <row r="688" spans="1:18">
      <c r="A688" s="21" t="str">
        <f>Under13Boys!T120</f>
        <v>M</v>
      </c>
      <c r="B688" s="21" t="str">
        <f>Under13Boys!U120</f>
        <v>U13</v>
      </c>
      <c r="C688" s="21" t="str">
        <f>Under13Boys!V120</f>
        <v>SPU13M</v>
      </c>
      <c r="D688" s="21" t="str">
        <f>Under13Boys!W120</f>
        <v>B</v>
      </c>
      <c r="E688" s="98" t="str">
        <f>Under13Boys!B120</f>
        <v>8</v>
      </c>
      <c r="F688" s="21" t="e">
        <f>LEFT(Under13Boys!C120,FIND(" ",Under13Boys!C120)-1)</f>
        <v>#VALUE!</v>
      </c>
      <c r="G688" s="21" t="e">
        <f>RIGHT(Under13Boys!C120,LEN(Under13Boys!C120)-FIND(" ",Under13Boys!C120))</f>
        <v>#VALUE!</v>
      </c>
      <c r="H688" s="21" t="e">
        <f>VLOOKUP(Under13Boys!D120,clubs!A:B,2,FALSE)</f>
        <v>#N/A</v>
      </c>
      <c r="I688" s="21" t="str">
        <f>B688&amp;A688</f>
        <v>U13M</v>
      </c>
      <c r="J688" s="117">
        <f>Under13Boys!E120</f>
        <v>0.0</v>
      </c>
      <c r="K688" s="127">
        <f>Under13Boys!X120</f>
        <v>0.0</v>
      </c>
    </row>
    <row r="689" spans="1:18">
      <c r="A689" s="21">
        <f>Under13Boys!T121</f>
        <v>0.0</v>
      </c>
      <c r="B689" s="21">
        <f>Under13Boys!U121</f>
        <v>0.0</v>
      </c>
      <c r="C689" s="21">
        <f>Under13Boys!V121</f>
        <v>0.0</v>
      </c>
      <c r="D689" s="21">
        <f>Under13Boys!W121</f>
        <v>0.0</v>
      </c>
      <c r="E689" s="98">
        <f>Under13Boys!B121</f>
        <v>0.0</v>
      </c>
      <c r="F689" s="21" t="str">
        <f>LEFT(Under13Boys!C121,FIND(" ",Under13Boys!C121)-1)</f>
        <v>U13</v>
      </c>
      <c r="G689" s="21" t="str">
        <f>RIGHT(Under13Boys!C121,LEN(Under13Boys!C121)-FIND(" ",Under13Boys!C121))</f>
        <v>Boy's A Javelin</v>
      </c>
      <c r="H689" s="21" t="e">
        <f>VLOOKUP(Under13Boys!D121,clubs!A:B,2,FALSE)</f>
        <v>#N/A</v>
      </c>
      <c r="I689" s="21" t="str">
        <f>B689&amp;A689</f>
        <v>00</v>
      </c>
      <c r="J689" s="117" t="str">
        <f>Under13Boys!E121</f>
        <v>.</v>
      </c>
      <c r="K689" s="127">
        <f>Under13Boys!X121</f>
        <v>0.0</v>
      </c>
    </row>
    <row r="690" spans="1:18">
      <c r="A690" s="21" t="str">
        <f>Under13Boys!T122</f>
        <v>M</v>
      </c>
      <c r="B690" s="21" t="str">
        <f>Under13Boys!U122</f>
        <v>U13</v>
      </c>
      <c r="C690" s="21" t="str">
        <f>Under13Boys!V122</f>
        <v>JTU13M</v>
      </c>
      <c r="D690" s="21" t="str">
        <f>Under13Boys!W122</f>
        <v>A</v>
      </c>
      <c r="E690" s="98">
        <f>Under13Boys!B122</f>
        <v>1.0</v>
      </c>
      <c r="F690" s="21" t="str">
        <f>LEFT(Under13Boys!C122,FIND(" ",Under13Boys!C122)-1)</f>
        <v>Milan</v>
      </c>
      <c r="G690" s="21" t="str">
        <f>RIGHT(Under13Boys!C122,LEN(Under13Boys!C122)-FIND(" ",Under13Boys!C122))</f>
        <v>Trajkovic</v>
      </c>
      <c r="H690" s="21" t="str">
        <f>VLOOKUP(Under13Boys!D122,clubs!A:B,2,FALSE)</f>
        <v>E&amp;H</v>
      </c>
      <c r="I690" s="21" t="str">
        <f>B690&amp;A690</f>
        <v>U13M</v>
      </c>
      <c r="J690" s="117">
        <f>Under13Boys!E122</f>
        <v>38.52</v>
      </c>
      <c r="K690" s="127">
        <f>Under13Boys!X122</f>
        <v>0.0</v>
      </c>
    </row>
    <row r="691" spans="1:18">
      <c r="A691" s="21" t="str">
        <f>Under13Boys!T123</f>
        <v>M</v>
      </c>
      <c r="B691" s="21" t="str">
        <f>Under13Boys!U123</f>
        <v>U13</v>
      </c>
      <c r="C691" s="21" t="str">
        <f>Under13Boys!V123</f>
        <v>JTU13M</v>
      </c>
      <c r="D691" s="21" t="str">
        <f>Under13Boys!W123</f>
        <v>A</v>
      </c>
      <c r="E691" s="98">
        <f>Under13Boys!B123</f>
        <v>2.0</v>
      </c>
      <c r="F691" s="21" t="e">
        <f>LEFT(Under13Boys!C123,FIND(" ",Under13Boys!C123)-1)</f>
        <v>#VALUE!</v>
      </c>
      <c r="G691" s="21" t="e">
        <f>RIGHT(Under13Boys!C123,LEN(Under13Boys!C123)-FIND(" ",Under13Boys!C123))</f>
        <v>#VALUE!</v>
      </c>
      <c r="H691" s="21" t="e">
        <f>VLOOKUP(Under13Boys!D123,clubs!A:B,2,FALSE)</f>
        <v>#N/A</v>
      </c>
      <c r="I691" s="21" t="str">
        <f>B691&amp;A691</f>
        <v>U13M</v>
      </c>
      <c r="J691" s="117">
        <f>Under13Boys!E123</f>
        <v>0.0</v>
      </c>
      <c r="K691" s="127">
        <f>Under13Boys!X123</f>
        <v>0.0</v>
      </c>
    </row>
    <row r="692" spans="1:18">
      <c r="A692" s="21" t="str">
        <f>Under13Boys!T124</f>
        <v>M</v>
      </c>
      <c r="B692" s="21" t="str">
        <f>Under13Boys!U124</f>
        <v>U13</v>
      </c>
      <c r="C692" s="21" t="str">
        <f>Under13Boys!V124</f>
        <v>JTU13M</v>
      </c>
      <c r="D692" s="21" t="str">
        <f>Under13Boys!W124</f>
        <v>A</v>
      </c>
      <c r="E692" s="98">
        <f>Under13Boys!B124</f>
        <v>3.0</v>
      </c>
      <c r="F692" s="21" t="e">
        <f>LEFT(Under13Boys!C124,FIND(" ",Under13Boys!C124)-1)</f>
        <v>#VALUE!</v>
      </c>
      <c r="G692" s="21" t="e">
        <f>RIGHT(Under13Boys!C124,LEN(Under13Boys!C124)-FIND(" ",Under13Boys!C124))</f>
        <v>#VALUE!</v>
      </c>
      <c r="H692" s="21" t="e">
        <f>VLOOKUP(Under13Boys!D124,clubs!A:B,2,FALSE)</f>
        <v>#N/A</v>
      </c>
      <c r="I692" s="21" t="str">
        <f>B692&amp;A692</f>
        <v>U13M</v>
      </c>
      <c r="J692" s="117">
        <f>Under13Boys!E124</f>
        <v>0.0</v>
      </c>
      <c r="K692" s="127">
        <f>Under13Boys!X124</f>
        <v>0.0</v>
      </c>
    </row>
    <row r="693" spans="1:18">
      <c r="A693" s="21" t="str">
        <f>Under13Boys!T125</f>
        <v>M</v>
      </c>
      <c r="B693" s="21" t="str">
        <f>Under13Boys!U125</f>
        <v>U13</v>
      </c>
      <c r="C693" s="21" t="str">
        <f>Under13Boys!V125</f>
        <v>JTU13M</v>
      </c>
      <c r="D693" s="21" t="str">
        <f>Under13Boys!W125</f>
        <v>A</v>
      </c>
      <c r="E693" s="98" t="str">
        <f>Under13Boys!B125</f>
        <v>4</v>
      </c>
      <c r="F693" s="21" t="e">
        <f>LEFT(Under13Boys!C125,FIND(" ",Under13Boys!C125)-1)</f>
        <v>#VALUE!</v>
      </c>
      <c r="G693" s="21" t="e">
        <f>RIGHT(Under13Boys!C125,LEN(Under13Boys!C125)-FIND(" ",Under13Boys!C125))</f>
        <v>#VALUE!</v>
      </c>
      <c r="H693" s="21" t="e">
        <f>VLOOKUP(Under13Boys!D125,clubs!A:B,2,FALSE)</f>
        <v>#N/A</v>
      </c>
      <c r="I693" s="21" t="str">
        <f>B693&amp;A693</f>
        <v>U13M</v>
      </c>
      <c r="J693" s="117">
        <f>Under13Boys!E125</f>
        <v>0.0</v>
      </c>
      <c r="K693" s="127">
        <f>Under13Boys!X125</f>
        <v>0.0</v>
      </c>
    </row>
    <row r="694" spans="1:18">
      <c r="A694" s="21" t="str">
        <f>Under13Boys!T126</f>
        <v>M</v>
      </c>
      <c r="B694" s="21" t="str">
        <f>Under13Boys!U126</f>
        <v>U13</v>
      </c>
      <c r="C694" s="21" t="str">
        <f>Under13Boys!V126</f>
        <v>JTU13M</v>
      </c>
      <c r="D694" s="21" t="str">
        <f>Under13Boys!W126</f>
        <v>A</v>
      </c>
      <c r="E694" s="98" t="str">
        <f>Under13Boys!B126</f>
        <v>5</v>
      </c>
      <c r="F694" s="21" t="e">
        <f>LEFT(Under13Boys!C126,FIND(" ",Under13Boys!C126)-1)</f>
        <v>#VALUE!</v>
      </c>
      <c r="G694" s="21" t="e">
        <f>RIGHT(Under13Boys!C126,LEN(Under13Boys!C126)-FIND(" ",Under13Boys!C126))</f>
        <v>#VALUE!</v>
      </c>
      <c r="H694" s="21" t="e">
        <f>VLOOKUP(Under13Boys!D126,clubs!A:B,2,FALSE)</f>
        <v>#N/A</v>
      </c>
      <c r="I694" s="21" t="str">
        <f>B694&amp;A694</f>
        <v>U13M</v>
      </c>
      <c r="J694" s="117">
        <f>Under13Boys!E126</f>
        <v>0.0</v>
      </c>
      <c r="K694" s="127">
        <f>Under13Boys!X126</f>
        <v>0.0</v>
      </c>
    </row>
    <row r="695" spans="1:18">
      <c r="A695" s="21" t="str">
        <f>Under13Boys!T127</f>
        <v>M</v>
      </c>
      <c r="B695" s="21" t="str">
        <f>Under13Boys!U127</f>
        <v>U13</v>
      </c>
      <c r="C695" s="21" t="str">
        <f>Under13Boys!V127</f>
        <v>JTU13M</v>
      </c>
      <c r="D695" s="21" t="str">
        <f>Under13Boys!W127</f>
        <v>A</v>
      </c>
      <c r="E695" s="98" t="str">
        <f>Under13Boys!B127</f>
        <v>6</v>
      </c>
      <c r="F695" s="21" t="e">
        <f>LEFT(Under13Boys!C127,FIND(" ",Under13Boys!C127)-1)</f>
        <v>#VALUE!</v>
      </c>
      <c r="G695" s="21" t="e">
        <f>RIGHT(Under13Boys!C127,LEN(Under13Boys!C127)-FIND(" ",Under13Boys!C127))</f>
        <v>#VALUE!</v>
      </c>
      <c r="H695" s="21" t="e">
        <f>VLOOKUP(Under13Boys!D127,clubs!A:B,2,FALSE)</f>
        <v>#N/A</v>
      </c>
      <c r="I695" s="21" t="str">
        <f>B695&amp;A695</f>
        <v>U13M</v>
      </c>
      <c r="J695" s="117">
        <f>Under13Boys!E127</f>
        <v>0.0</v>
      </c>
      <c r="K695" s="127">
        <f>Under13Boys!X127</f>
        <v>0.0</v>
      </c>
    </row>
    <row r="696" spans="1:18">
      <c r="A696" s="21" t="str">
        <f>Under13Boys!T128</f>
        <v>M</v>
      </c>
      <c r="B696" s="21" t="str">
        <f>Under13Boys!U128</f>
        <v>U13</v>
      </c>
      <c r="C696" s="21" t="str">
        <f>Under13Boys!V128</f>
        <v>JTU13M</v>
      </c>
      <c r="D696" s="21" t="str">
        <f>Under13Boys!W128</f>
        <v>A</v>
      </c>
      <c r="E696" s="98" t="str">
        <f>Under13Boys!B128</f>
        <v>7</v>
      </c>
      <c r="F696" s="21" t="e">
        <f>LEFT(Under13Boys!C128,FIND(" ",Under13Boys!C128)-1)</f>
        <v>#VALUE!</v>
      </c>
      <c r="G696" s="21" t="e">
        <f>RIGHT(Under13Boys!C128,LEN(Under13Boys!C128)-FIND(" ",Under13Boys!C128))</f>
        <v>#VALUE!</v>
      </c>
      <c r="H696" s="21" t="e">
        <f>VLOOKUP(Under13Boys!D128,clubs!A:B,2,FALSE)</f>
        <v>#N/A</v>
      </c>
      <c r="I696" s="21" t="str">
        <f>B696&amp;A696</f>
        <v>U13M</v>
      </c>
      <c r="J696" s="117">
        <f>Under13Boys!E128</f>
        <v>0.0</v>
      </c>
      <c r="K696" s="127">
        <f>Under13Boys!X128</f>
        <v>0.0</v>
      </c>
    </row>
    <row r="697" spans="1:18">
      <c r="A697" s="21" t="str">
        <f>Under13Boys!T129</f>
        <v>M</v>
      </c>
      <c r="B697" s="21" t="str">
        <f>Under13Boys!U129</f>
        <v>U13</v>
      </c>
      <c r="C697" s="21" t="str">
        <f>Under13Boys!V129</f>
        <v>JTU13M</v>
      </c>
      <c r="D697" s="21" t="str">
        <f>Under13Boys!W129</f>
        <v>A</v>
      </c>
      <c r="E697" s="98" t="str">
        <f>Under13Boys!B129</f>
        <v>8</v>
      </c>
      <c r="F697" s="21" t="e">
        <f>LEFT(Under13Boys!C129,FIND(" ",Under13Boys!C129)-1)</f>
        <v>#VALUE!</v>
      </c>
      <c r="G697" s="21" t="e">
        <f>RIGHT(Under13Boys!C129,LEN(Under13Boys!C129)-FIND(" ",Under13Boys!C129))</f>
        <v>#VALUE!</v>
      </c>
      <c r="H697" s="21" t="e">
        <f>VLOOKUP(Under13Boys!D129,clubs!A:B,2,FALSE)</f>
        <v>#N/A</v>
      </c>
      <c r="I697" s="21" t="str">
        <f>B697&amp;A697</f>
        <v>U13M</v>
      </c>
      <c r="J697" s="117">
        <f>Under13Boys!E129</f>
        <v>0.0</v>
      </c>
      <c r="K697" s="127">
        <f>Under13Boys!X129</f>
        <v>0.0</v>
      </c>
    </row>
    <row r="698" spans="1:18">
      <c r="A698" s="21">
        <f>Under13Boys!T130</f>
        <v>0.0</v>
      </c>
      <c r="B698" s="21">
        <f>Under13Boys!U130</f>
        <v>0.0</v>
      </c>
      <c r="C698" s="21">
        <f>Under13Boys!V130</f>
        <v>0.0</v>
      </c>
      <c r="D698" s="21">
        <f>Under13Boys!W130</f>
        <v>0.0</v>
      </c>
      <c r="E698" s="98">
        <f>Under13Boys!B130</f>
        <v>0.0</v>
      </c>
      <c r="F698" s="21" t="str">
        <f>LEFT(Under13Boys!C130,FIND(" ",Under13Boys!C130)-1)</f>
        <v>U13</v>
      </c>
      <c r="G698" s="21" t="str">
        <f>RIGHT(Under13Boys!C130,LEN(Under13Boys!C130)-FIND(" ",Under13Boys!C130))</f>
        <v>Boys B Javelin</v>
      </c>
      <c r="H698" s="21" t="e">
        <f>VLOOKUP(Under13Boys!D130,clubs!A:B,2,FALSE)</f>
        <v>#N/A</v>
      </c>
      <c r="I698" s="21" t="str">
        <f>B698&amp;A698</f>
        <v>00</v>
      </c>
      <c r="J698" s="117" t="str">
        <f>Under13Boys!E130</f>
        <v>.</v>
      </c>
      <c r="K698" s="127">
        <f>Under13Boys!X130</f>
        <v>0.0</v>
      </c>
    </row>
    <row r="699" spans="1:18">
      <c r="A699" s="21" t="str">
        <f>Under13Boys!T131</f>
        <v>M</v>
      </c>
      <c r="B699" s="21" t="str">
        <f>Under13Boys!U131</f>
        <v>U13</v>
      </c>
      <c r="C699" s="21" t="str">
        <f>Under13Boys!V131</f>
        <v>JTU13M</v>
      </c>
      <c r="D699" s="21" t="str">
        <f>Under13Boys!W131</f>
        <v>B</v>
      </c>
      <c r="E699" s="98">
        <f>Under13Boys!B131</f>
        <v>1.0</v>
      </c>
      <c r="F699" s="21" t="e">
        <f>LEFT(Under13Boys!C131,FIND(" ",Under13Boys!C131)-1)</f>
        <v>#VALUE!</v>
      </c>
      <c r="G699" s="21" t="e">
        <f>RIGHT(Under13Boys!C131,LEN(Under13Boys!C131)-FIND(" ",Under13Boys!C131))</f>
        <v>#VALUE!</v>
      </c>
      <c r="H699" s="21" t="e">
        <f>VLOOKUP(Under13Boys!D131,clubs!A:B,2,FALSE)</f>
        <v>#N/A</v>
      </c>
      <c r="I699" s="21" t="str">
        <f>B699&amp;A699</f>
        <v>U13M</v>
      </c>
      <c r="J699" s="117">
        <f>Under13Boys!E131</f>
        <v>0.0</v>
      </c>
      <c r="K699" s="127">
        <f>Under13Boys!X131</f>
        <v>0.0</v>
      </c>
    </row>
    <row r="700" spans="1:18">
      <c r="A700" s="21" t="str">
        <f>Under13Boys!T132</f>
        <v>M</v>
      </c>
      <c r="B700" s="21" t="str">
        <f>Under13Boys!U132</f>
        <v>U13</v>
      </c>
      <c r="C700" s="21" t="str">
        <f>Under13Boys!V132</f>
        <v>JTU13M</v>
      </c>
      <c r="D700" s="21" t="str">
        <f>Under13Boys!W132</f>
        <v>B</v>
      </c>
      <c r="E700" s="98">
        <f>Under13Boys!B132</f>
        <v>2.0</v>
      </c>
      <c r="F700" s="21" t="e">
        <f>LEFT(Under13Boys!C132,FIND(" ",Under13Boys!C132)-1)</f>
        <v>#VALUE!</v>
      </c>
      <c r="G700" s="21" t="e">
        <f>RIGHT(Under13Boys!C132,LEN(Under13Boys!C132)-FIND(" ",Under13Boys!C132))</f>
        <v>#VALUE!</v>
      </c>
      <c r="H700" s="21" t="e">
        <f>VLOOKUP(Under13Boys!D132,clubs!A:B,2,FALSE)</f>
        <v>#N/A</v>
      </c>
      <c r="I700" s="21" t="str">
        <f>B700&amp;A700</f>
        <v>U13M</v>
      </c>
      <c r="J700" s="117">
        <f>Under13Boys!E132</f>
        <v>0.0</v>
      </c>
      <c r="K700" s="127">
        <f>Under13Boys!X132</f>
        <v>0.0</v>
      </c>
    </row>
    <row r="701" spans="1:18">
      <c r="A701" s="21" t="str">
        <f>Under13Boys!T133</f>
        <v>M</v>
      </c>
      <c r="B701" s="21" t="str">
        <f>Under13Boys!U133</f>
        <v>U13</v>
      </c>
      <c r="C701" s="21" t="str">
        <f>Under13Boys!V133</f>
        <v>JTU13M</v>
      </c>
      <c r="D701" s="21" t="str">
        <f>Under13Boys!W133</f>
        <v>B</v>
      </c>
      <c r="E701" s="98">
        <f>Under13Boys!B133</f>
        <v>3.0</v>
      </c>
      <c r="F701" s="21" t="e">
        <f>LEFT(Under13Boys!C133,FIND(" ",Under13Boys!C133)-1)</f>
        <v>#VALUE!</v>
      </c>
      <c r="G701" s="21" t="e">
        <f>RIGHT(Under13Boys!C133,LEN(Under13Boys!C133)-FIND(" ",Under13Boys!C133))</f>
        <v>#VALUE!</v>
      </c>
      <c r="H701" s="21" t="e">
        <f>VLOOKUP(Under13Boys!D133,clubs!A:B,2,FALSE)</f>
        <v>#N/A</v>
      </c>
      <c r="I701" s="21" t="str">
        <f>B701&amp;A701</f>
        <v>U13M</v>
      </c>
      <c r="J701" s="117">
        <f>Under13Boys!E133</f>
        <v>0.0</v>
      </c>
      <c r="K701" s="127">
        <f>Under13Boys!X133</f>
        <v>0.0</v>
      </c>
    </row>
    <row r="702" spans="1:18">
      <c r="A702" s="21" t="str">
        <f>Under13Boys!T134</f>
        <v>M</v>
      </c>
      <c r="B702" s="21" t="str">
        <f>Under13Boys!U134</f>
        <v>U13</v>
      </c>
      <c r="C702" s="21" t="str">
        <f>Under13Boys!V134</f>
        <v>JTU13M</v>
      </c>
      <c r="D702" s="21" t="str">
        <f>Under13Boys!W134</f>
        <v>B</v>
      </c>
      <c r="E702" s="98" t="str">
        <f>Under13Boys!B134</f>
        <v>4</v>
      </c>
      <c r="F702" s="21" t="e">
        <f>LEFT(Under13Boys!C134,FIND(" ",Under13Boys!C134)-1)</f>
        <v>#VALUE!</v>
      </c>
      <c r="G702" s="21" t="e">
        <f>RIGHT(Under13Boys!C134,LEN(Under13Boys!C134)-FIND(" ",Under13Boys!C134))</f>
        <v>#VALUE!</v>
      </c>
      <c r="H702" s="21" t="e">
        <f>VLOOKUP(Under13Boys!D134,clubs!A:B,2,FALSE)</f>
        <v>#N/A</v>
      </c>
      <c r="I702" s="21" t="str">
        <f>B702&amp;A702</f>
        <v>U13M</v>
      </c>
      <c r="J702" s="117">
        <f>Under13Boys!E134</f>
        <v>0.0</v>
      </c>
      <c r="K702" s="127">
        <f>Under13Boys!X134</f>
        <v>0.0</v>
      </c>
    </row>
    <row r="703" spans="1:18">
      <c r="A703" s="21" t="str">
        <f>Under13Boys!T135</f>
        <v>M</v>
      </c>
      <c r="B703" s="21" t="str">
        <f>Under13Boys!U135</f>
        <v>U13</v>
      </c>
      <c r="C703" s="21" t="str">
        <f>Under13Boys!V135</f>
        <v>JTU13M</v>
      </c>
      <c r="D703" s="21" t="str">
        <f>Under13Boys!W135</f>
        <v>B</v>
      </c>
      <c r="E703" s="98" t="str">
        <f>Under13Boys!B135</f>
        <v>5</v>
      </c>
      <c r="F703" s="21" t="e">
        <f>LEFT(Under13Boys!C135,FIND(" ",Under13Boys!C135)-1)</f>
        <v>#VALUE!</v>
      </c>
      <c r="G703" s="21" t="e">
        <f>RIGHT(Under13Boys!C135,LEN(Under13Boys!C135)-FIND(" ",Under13Boys!C135))</f>
        <v>#VALUE!</v>
      </c>
      <c r="H703" s="21" t="e">
        <f>VLOOKUP(Under13Boys!D135,clubs!A:B,2,FALSE)</f>
        <v>#N/A</v>
      </c>
      <c r="I703" s="21" t="str">
        <f>B703&amp;A703</f>
        <v>U13M</v>
      </c>
      <c r="J703" s="117">
        <f>Under13Boys!E135</f>
        <v>0.0</v>
      </c>
      <c r="K703" s="127">
        <f>Under13Boys!X135</f>
        <v>0.0</v>
      </c>
    </row>
    <row r="704" spans="1:18">
      <c r="A704" s="21" t="str">
        <f>Under13Boys!T136</f>
        <v>M</v>
      </c>
      <c r="B704" s="21" t="str">
        <f>Under13Boys!U136</f>
        <v>U13</v>
      </c>
      <c r="C704" s="21" t="str">
        <f>Under13Boys!V136</f>
        <v>JTU13M</v>
      </c>
      <c r="D704" s="21" t="str">
        <f>Under13Boys!W136</f>
        <v>B</v>
      </c>
      <c r="E704" s="98" t="str">
        <f>Under13Boys!B136</f>
        <v>6</v>
      </c>
      <c r="F704" s="21" t="e">
        <f>LEFT(Under13Boys!C136,FIND(" ",Under13Boys!C136)-1)</f>
        <v>#VALUE!</v>
      </c>
      <c r="G704" s="21" t="e">
        <f>RIGHT(Under13Boys!C136,LEN(Under13Boys!C136)-FIND(" ",Under13Boys!C136))</f>
        <v>#VALUE!</v>
      </c>
      <c r="H704" s="21" t="e">
        <f>VLOOKUP(Under13Boys!D136,clubs!A:B,2,FALSE)</f>
        <v>#N/A</v>
      </c>
      <c r="I704" s="21" t="str">
        <f>B704&amp;A704</f>
        <v>U13M</v>
      </c>
      <c r="J704" s="117">
        <f>Under13Boys!E136</f>
        <v>0.0</v>
      </c>
      <c r="K704" s="127">
        <f>Under13Boys!X136</f>
        <v>0.0</v>
      </c>
    </row>
    <row r="705" spans="1:18">
      <c r="A705" s="21" t="str">
        <f>Under13Boys!T137</f>
        <v>M</v>
      </c>
      <c r="B705" s="21" t="str">
        <f>Under13Boys!U137</f>
        <v>U13</v>
      </c>
      <c r="C705" s="21" t="str">
        <f>Under13Boys!V137</f>
        <v>JTU13M</v>
      </c>
      <c r="D705" s="21" t="str">
        <f>Under13Boys!W137</f>
        <v>B</v>
      </c>
      <c r="E705" s="98" t="str">
        <f>Under13Boys!B137</f>
        <v>7</v>
      </c>
      <c r="F705" s="21" t="e">
        <f>LEFT(Under13Boys!C137,FIND(" ",Under13Boys!C137)-1)</f>
        <v>#VALUE!</v>
      </c>
      <c r="G705" s="21" t="e">
        <f>RIGHT(Under13Boys!C137,LEN(Under13Boys!C137)-FIND(" ",Under13Boys!C137))</f>
        <v>#VALUE!</v>
      </c>
      <c r="H705" s="21" t="e">
        <f>VLOOKUP(Under13Boys!D137,clubs!A:B,2,FALSE)</f>
        <v>#N/A</v>
      </c>
      <c r="I705" s="21" t="str">
        <f>B705&amp;A705</f>
        <v>U13M</v>
      </c>
      <c r="J705" s="117">
        <f>Under13Boys!E137</f>
        <v>0.0</v>
      </c>
      <c r="K705" s="127">
        <f>Under13Boys!X137</f>
        <v>0.0</v>
      </c>
    </row>
    <row r="706" spans="1:18">
      <c r="A706" s="21" t="str">
        <f>Under13Boys!T138</f>
        <v>M</v>
      </c>
      <c r="B706" s="21" t="str">
        <f>Under13Boys!U138</f>
        <v>U13</v>
      </c>
      <c r="C706" s="21" t="str">
        <f>Under13Boys!V138</f>
        <v>JTU13M</v>
      </c>
      <c r="D706" s="21" t="str">
        <f>Under13Boys!W138</f>
        <v>B</v>
      </c>
      <c r="E706" s="98" t="str">
        <f>Under13Boys!B138</f>
        <v>8</v>
      </c>
      <c r="F706" s="21" t="e">
        <f>LEFT(Under13Boys!C138,FIND(" ",Under13Boys!C138)-1)</f>
        <v>#VALUE!</v>
      </c>
      <c r="G706" s="21" t="e">
        <f>RIGHT(Under13Boys!C138,LEN(Under13Boys!C138)-FIND(" ",Under13Boys!C138))</f>
        <v>#VALUE!</v>
      </c>
      <c r="H706" s="21" t="e">
        <f>VLOOKUP(Under13Boys!D138,clubs!A:B,2,FALSE)</f>
        <v>#N/A</v>
      </c>
      <c r="I706" s="21" t="str">
        <f>B706&amp;A706</f>
        <v>U13M</v>
      </c>
      <c r="J706" s="117">
        <f>Under13Boys!E138</f>
        <v>0.0</v>
      </c>
      <c r="K706" s="127">
        <f>Under13Boys!X138</f>
        <v>0.0</v>
      </c>
    </row>
    <row r="707" spans="1:18">
      <c r="A707" s="21">
        <f>Under13Boys!T139</f>
        <v>0.0</v>
      </c>
      <c r="B707" s="21">
        <f>Under13Boys!U139</f>
        <v>0.0</v>
      </c>
      <c r="C707" s="21">
        <f>Under13Boys!V139</f>
        <v>0.0</v>
      </c>
      <c r="D707" s="21">
        <f>Under13Boys!W139</f>
        <v>0.0</v>
      </c>
      <c r="E707" s="98">
        <f>Under13Boys!B139</f>
        <v>0.0</v>
      </c>
      <c r="F707" s="21" t="str">
        <f>LEFT(Under13Boys!C139,FIND(" ",Under13Boys!C139)-1)</f>
        <v>U13</v>
      </c>
      <c r="G707" s="21" t="str">
        <f>RIGHT(Under13Boys!C139,LEN(Under13Boys!C139)-FIND(" ",Under13Boys!C139))</f>
        <v>Boy's 4x100m</v>
      </c>
      <c r="H707" s="21" t="e">
        <f>VLOOKUP(Under13Boys!D139,clubs!A:B,2,FALSE)</f>
        <v>#N/A</v>
      </c>
      <c r="I707" s="21" t="str">
        <f>B707&amp;A707</f>
        <v>00</v>
      </c>
      <c r="J707" s="117" t="str">
        <f>Under13Boys!E139</f>
        <v>.</v>
      </c>
      <c r="K707" s="127">
        <f>Under13Boys!X139</f>
        <v>0.0</v>
      </c>
    </row>
    <row r="708" spans="1:18">
      <c r="A708" s="21" t="str">
        <f>Under13Boys!T140</f>
        <v>M</v>
      </c>
      <c r="B708" s="21" t="str">
        <f>Under13Boys!U140</f>
        <v>U13</v>
      </c>
      <c r="C708" s="21" t="str">
        <f>Under13Boys!V140</f>
        <v>4x100</v>
      </c>
      <c r="D708" s="21">
        <f>Under13Boys!W140</f>
        <v>0.0</v>
      </c>
      <c r="E708" s="98">
        <f>Under13Boys!B140</f>
        <v>1.0</v>
      </c>
      <c r="F708" s="21" t="e">
        <f>LEFT(Under13Boys!C140,FIND(" ",Under13Boys!C140)-1)</f>
        <v>#VALUE!</v>
      </c>
      <c r="G708" s="21" t="e">
        <f>RIGHT(Under13Boys!C140,LEN(Under13Boys!C140)-FIND(" ",Under13Boys!C140))</f>
        <v>#VALUE!</v>
      </c>
      <c r="H708" s="21" t="str">
        <f>VLOOKUP(Under13Boys!D140,clubs!A:B,2,FALSE)</f>
        <v>TVH</v>
      </c>
      <c r="I708" s="21" t="str">
        <f>B708&amp;A708</f>
        <v>U13M</v>
      </c>
      <c r="J708" s="117">
        <f>Under13Boys!E140</f>
        <v>61.32</v>
      </c>
      <c r="K708" s="127">
        <f>Under13Boys!X140</f>
        <v>0.0</v>
      </c>
    </row>
    <row r="709" spans="1:18">
      <c r="A709" s="21" t="str">
        <f>Under13Boys!T141</f>
        <v>M</v>
      </c>
      <c r="B709" s="21" t="str">
        <f>Under13Boys!U141</f>
        <v>U13</v>
      </c>
      <c r="C709" s="21" t="str">
        <f>Under13Boys!V141</f>
        <v>4x100</v>
      </c>
      <c r="D709" s="21">
        <f>Under13Boys!W141</f>
        <v>0.0</v>
      </c>
      <c r="E709" s="98">
        <f>Under13Boys!B141</f>
        <v>2.0</v>
      </c>
      <c r="F709" s="21" t="e">
        <f>LEFT(Under13Boys!C141,FIND(" ",Under13Boys!C141)-1)</f>
        <v>#VALUE!</v>
      </c>
      <c r="G709" s="21" t="e">
        <f>RIGHT(Under13Boys!C141,LEN(Under13Boys!C141)-FIND(" ",Under13Boys!C141))</f>
        <v>#VALUE!</v>
      </c>
      <c r="H709" s="21" t="str">
        <f>VLOOKUP(Under13Boys!D141,clubs!A:B,2,FALSE)</f>
        <v>High</v>
      </c>
      <c r="I709" s="21" t="str">
        <f>B709&amp;A709</f>
        <v>U13M</v>
      </c>
      <c r="J709" s="117">
        <f>Under13Boys!E141</f>
        <v>62.79</v>
      </c>
      <c r="K709" s="127">
        <f>Under13Boys!X141</f>
        <v>0.0</v>
      </c>
    </row>
    <row r="710" spans="1:18">
      <c r="A710" s="21" t="str">
        <f>Under13Boys!T142</f>
        <v>M</v>
      </c>
      <c r="B710" s="21" t="str">
        <f>Under13Boys!U142</f>
        <v>U13</v>
      </c>
      <c r="C710" s="21" t="str">
        <f>Under13Boys!V142</f>
        <v>4x100</v>
      </c>
      <c r="D710" s="21">
        <f>Under13Boys!W142</f>
        <v>0.0</v>
      </c>
      <c r="E710" s="98">
        <f>Under13Boys!B142</f>
        <v>3.0</v>
      </c>
      <c r="F710" s="21" t="str">
        <f>LEFT(Under13Boys!C142,FIND(" ",Under13Boys!C142)-1)</f>
        <v>Ealing</v>
      </c>
      <c r="G710" s="21" t="str">
        <f>RIGHT(Under13Boys!C142,LEN(Under13Boys!C142)-FIND(" ",Under13Boys!C142))</f>
        <v>S&amp;M</v>
      </c>
      <c r="H710" s="21" t="str">
        <f>VLOOKUP(Under13Boys!D142,clubs!A:B,2,FALSE)</f>
        <v>ESM</v>
      </c>
      <c r="I710" s="21" t="str">
        <f>B710&amp;A710</f>
        <v>U13M</v>
      </c>
      <c r="J710" s="117">
        <f>Under13Boys!E142</f>
        <v>63.72</v>
      </c>
      <c r="K710" s="127">
        <f>Under13Boys!X142</f>
        <v>0.0</v>
      </c>
    </row>
    <row r="711" spans="1:18">
      <c r="A711" s="21" t="str">
        <f>Under13Boys!T143</f>
        <v>M</v>
      </c>
      <c r="B711" s="21" t="str">
        <f>Under13Boys!U143</f>
        <v>U13</v>
      </c>
      <c r="C711" s="21" t="str">
        <f>Under13Boys!V143</f>
        <v>4x100</v>
      </c>
      <c r="D711" s="21">
        <f>Under13Boys!W143</f>
        <v>0.0</v>
      </c>
      <c r="E711" s="98" t="str">
        <f>Under13Boys!B143</f>
        <v>4</v>
      </c>
      <c r="F711" s="21" t="e">
        <f>LEFT(Under13Boys!C143,FIND(" ",Under13Boys!C143)-1)</f>
        <v>#VALUE!</v>
      </c>
      <c r="G711" s="21" t="e">
        <f>RIGHT(Under13Boys!C143,LEN(Under13Boys!C143)-FIND(" ",Under13Boys!C143))</f>
        <v>#VALUE!</v>
      </c>
      <c r="H711" s="21" t="e">
        <f>VLOOKUP(Under13Boys!D143,clubs!A:B,2,FALSE)</f>
        <v>#N/A</v>
      </c>
      <c r="I711" s="21" t="str">
        <f>B711&amp;A711</f>
        <v>U13M</v>
      </c>
      <c r="J711" s="117">
        <f>Under13Boys!E143</f>
        <v>0.0</v>
      </c>
      <c r="K711" s="127">
        <f>Under13Boys!X143</f>
        <v>0.0</v>
      </c>
    </row>
    <row r="712" spans="1:18">
      <c r="A712" s="21" t="str">
        <f>Under13Boys!T144</f>
        <v>M</v>
      </c>
      <c r="B712" s="21" t="str">
        <f>Under13Boys!U144</f>
        <v>U13</v>
      </c>
      <c r="C712" s="21" t="str">
        <f>Under13Boys!V144</f>
        <v>4x100</v>
      </c>
      <c r="D712" s="21">
        <f>Under13Boys!W144</f>
        <v>0.0</v>
      </c>
      <c r="E712" s="98" t="str">
        <f>Under13Boys!B144</f>
        <v>5</v>
      </c>
      <c r="F712" s="21" t="e">
        <f>LEFT(Under13Boys!C144,FIND(" ",Under13Boys!C144)-1)</f>
        <v>#VALUE!</v>
      </c>
      <c r="G712" s="21" t="e">
        <f>RIGHT(Under13Boys!C144,LEN(Under13Boys!C144)-FIND(" ",Under13Boys!C144))</f>
        <v>#VALUE!</v>
      </c>
      <c r="H712" s="21" t="e">
        <f>VLOOKUP(Under13Boys!D144,clubs!A:B,2,FALSE)</f>
        <v>#N/A</v>
      </c>
      <c r="I712" s="21" t="str">
        <f>B712&amp;A712</f>
        <v>U13M</v>
      </c>
      <c r="J712" s="117">
        <f>Under13Boys!E144</f>
        <v>0.0</v>
      </c>
      <c r="K712" s="127">
        <f>Under13Boys!X144</f>
        <v>0.0</v>
      </c>
    </row>
    <row r="713" spans="1:18">
      <c r="A713" s="21" t="str">
        <f>Under13Boys!T145</f>
        <v>M</v>
      </c>
      <c r="B713" s="21" t="str">
        <f>Under13Boys!U145</f>
        <v>U13</v>
      </c>
      <c r="C713" s="21" t="str">
        <f>Under13Boys!V145</f>
        <v>4x100</v>
      </c>
      <c r="D713" s="21">
        <f>Under13Boys!W145</f>
        <v>0.0</v>
      </c>
      <c r="E713" s="98" t="str">
        <f>Under13Boys!B145</f>
        <v>6</v>
      </c>
      <c r="F713" s="21" t="e">
        <f>LEFT(Under13Boys!C145,FIND(" ",Under13Boys!C145)-1)</f>
        <v>#VALUE!</v>
      </c>
      <c r="G713" s="21" t="e">
        <f>RIGHT(Under13Boys!C145,LEN(Under13Boys!C145)-FIND(" ",Under13Boys!C145))</f>
        <v>#VALUE!</v>
      </c>
      <c r="H713" s="21" t="e">
        <f>VLOOKUP(Under13Boys!D145,clubs!A:B,2,FALSE)</f>
        <v>#N/A</v>
      </c>
      <c r="I713" s="21" t="str">
        <f>B713&amp;A713</f>
        <v>U13M</v>
      </c>
      <c r="J713" s="117">
        <f>Under13Boys!E145</f>
        <v>0.0</v>
      </c>
      <c r="K713" s="127">
        <f>Under13Boys!X145</f>
        <v>0.0</v>
      </c>
    </row>
    <row r="714" spans="1:18">
      <c r="A714" s="21" t="str">
        <f>Under13Boys!T146</f>
        <v>M</v>
      </c>
      <c r="B714" s="21" t="str">
        <f>Under13Boys!U146</f>
        <v>U13</v>
      </c>
      <c r="C714" s="21" t="str">
        <f>Under13Boys!V146</f>
        <v>4x100</v>
      </c>
      <c r="D714" s="21">
        <f>Under13Boys!W146</f>
        <v>0.0</v>
      </c>
      <c r="E714" s="98" t="str">
        <f>Under13Boys!B146</f>
        <v>7</v>
      </c>
      <c r="F714" s="21" t="e">
        <f>LEFT(Under13Boys!C146,FIND(" ",Under13Boys!C146)-1)</f>
        <v>#VALUE!</v>
      </c>
      <c r="G714" s="21" t="e">
        <f>RIGHT(Under13Boys!C146,LEN(Under13Boys!C146)-FIND(" ",Under13Boys!C146))</f>
        <v>#VALUE!</v>
      </c>
      <c r="H714" s="21" t="e">
        <f>VLOOKUP(Under13Boys!D146,clubs!A:B,2,FALSE)</f>
        <v>#N/A</v>
      </c>
      <c r="I714" s="21" t="str">
        <f>B714&amp;A714</f>
        <v>U13M</v>
      </c>
      <c r="J714" s="117">
        <f>Under13Boys!E146</f>
        <v>0.0</v>
      </c>
      <c r="K714" s="127">
        <f>Under13Boys!X146</f>
        <v>0.0</v>
      </c>
    </row>
    <row r="715" spans="1:18">
      <c r="A715" s="21" t="str">
        <f>Under13Boys!T147</f>
        <v>M</v>
      </c>
      <c r="B715" s="21" t="str">
        <f>Under13Boys!U147</f>
        <v>U13</v>
      </c>
      <c r="C715" s="21" t="str">
        <f>Under13Boys!V147</f>
        <v>4x100</v>
      </c>
      <c r="D715" s="21">
        <f>Under13Boys!W147</f>
        <v>0.0</v>
      </c>
      <c r="E715" s="98" t="str">
        <f>Under13Boys!B147</f>
        <v>8</v>
      </c>
      <c r="F715" s="21" t="e">
        <f>LEFT(Under13Boys!C147,FIND(" ",Under13Boys!C147)-1)</f>
        <v>#VALUE!</v>
      </c>
      <c r="G715" s="21" t="e">
        <f>RIGHT(Under13Boys!C147,LEN(Under13Boys!C147)-FIND(" ",Under13Boys!C147))</f>
        <v>#VALUE!</v>
      </c>
      <c r="H715" s="21" t="e">
        <f>VLOOKUP(Under13Boys!D147,clubs!A:B,2,FALSE)</f>
        <v>#N/A</v>
      </c>
      <c r="I715" s="21" t="str">
        <f>B715&amp;A715</f>
        <v>U13M</v>
      </c>
      <c r="J715" s="117">
        <f>Under13Boys!E147</f>
        <v>0.0</v>
      </c>
      <c r="K715" s="127">
        <f>Under13Boys!X147</f>
        <v>0.0</v>
      </c>
    </row>
    <row r="716" spans="1:18">
      <c r="A716" s="21" t="str">
        <f>Under15Boys!T14</f>
        <v>M</v>
      </c>
      <c r="B716" s="21" t="str">
        <f>Under15Boys!U14</f>
        <v>U15</v>
      </c>
      <c r="C716" s="21">
        <f>Under15Boys!V14</f>
        <v>100.0</v>
      </c>
      <c r="D716" s="21" t="str">
        <f>Under15Boys!W14</f>
        <v>A</v>
      </c>
      <c r="E716" s="98">
        <f>Under15Boys!B14</f>
        <v>1.0</v>
      </c>
      <c r="F716" s="21" t="str">
        <f>LEFT(Under15Boys!C14,FIND(" ",Under15Boys!C14)-1)</f>
        <v>Tariq</v>
      </c>
      <c r="G716" s="21" t="str">
        <f>RIGHT(Under15Boys!C14,LEN(Under15Boys!C14)-FIND(" ",Under15Boys!C14))</f>
        <v>Wild</v>
      </c>
      <c r="H716" s="21" t="str">
        <f>VLOOKUP(Under15Boys!D14,clubs!A:B,2,FALSE)</f>
        <v>High</v>
      </c>
      <c r="I716" s="21" t="str">
        <f>B716&amp;A716</f>
        <v>U15M</v>
      </c>
      <c r="J716" s="117">
        <f>Under15Boys!E14</f>
        <v>11.89</v>
      </c>
      <c r="K716" s="127">
        <f>Under15Boys!X14</f>
        <v>2.5</v>
      </c>
    </row>
    <row r="717" spans="1:18">
      <c r="A717" s="21" t="str">
        <f>Under15Boys!T15</f>
        <v>M</v>
      </c>
      <c r="B717" s="21" t="str">
        <f>Under15Boys!U15</f>
        <v>U15</v>
      </c>
      <c r="C717" s="21">
        <f>Under15Boys!V15</f>
        <v>100.0</v>
      </c>
      <c r="D717" s="21" t="str">
        <f>Under15Boys!W15</f>
        <v>A</v>
      </c>
      <c r="E717" s="98">
        <f>Under15Boys!B15</f>
        <v>2.0</v>
      </c>
      <c r="F717" s="21" t="str">
        <f>LEFT(Under15Boys!C15,FIND(" ",Under15Boys!C15)-1)</f>
        <v>Kai</v>
      </c>
      <c r="G717" s="21" t="str">
        <f>RIGHT(Under15Boys!C15,LEN(Under15Boys!C15)-FIND(" ",Under15Boys!C15))</f>
        <v>Thomas</v>
      </c>
      <c r="H717" s="21" t="str">
        <f>VLOOKUP(Under15Boys!D15,clubs!A:B,2,FALSE)</f>
        <v>ESM</v>
      </c>
      <c r="I717" s="21" t="str">
        <f>B717&amp;A717</f>
        <v>U15M</v>
      </c>
      <c r="J717" s="117">
        <f>Under15Boys!E15</f>
        <v>12.05</v>
      </c>
      <c r="K717" s="127">
        <f>Under15Boys!X15</f>
        <v>2.5</v>
      </c>
    </row>
    <row r="718" spans="1:18">
      <c r="A718" s="21" t="str">
        <f>Under15Boys!T16</f>
        <v>M</v>
      </c>
      <c r="B718" s="21" t="str">
        <f>Under15Boys!U16</f>
        <v>U15</v>
      </c>
      <c r="C718" s="21">
        <f>Under15Boys!V16</f>
        <v>100.0</v>
      </c>
      <c r="D718" s="21" t="str">
        <f>Under15Boys!W16</f>
        <v>A</v>
      </c>
      <c r="E718" s="98">
        <f>Under15Boys!B16</f>
        <v>3.0</v>
      </c>
      <c r="F718" s="21" t="str">
        <f>LEFT(Under15Boys!C16,FIND(" ",Under15Boys!C16)-1)</f>
        <v>Samuel</v>
      </c>
      <c r="G718" s="21" t="str">
        <f>RIGHT(Under15Boys!C16,LEN(Under15Boys!C16)-FIND(" ",Under15Boys!C16))</f>
        <v>Conteh</v>
      </c>
      <c r="H718" s="21" t="str">
        <f>VLOOKUP(Under15Boys!D16,clubs!A:B,2,FALSE)</f>
        <v>TVH</v>
      </c>
      <c r="I718" s="21" t="str">
        <f>B718&amp;A718</f>
        <v>U15M</v>
      </c>
      <c r="J718" s="117">
        <f>Under15Boys!E16</f>
        <v>12.25</v>
      </c>
      <c r="K718" s="127">
        <f>Under15Boys!X16</f>
        <v>2.5</v>
      </c>
    </row>
    <row r="719" spans="1:18">
      <c r="A719" s="21" t="str">
        <f>Under15Boys!T17</f>
        <v>M</v>
      </c>
      <c r="B719" s="21" t="str">
        <f>Under15Boys!U17</f>
        <v>U15</v>
      </c>
      <c r="C719" s="21">
        <f>Under15Boys!V17</f>
        <v>100.0</v>
      </c>
      <c r="D719" s="21" t="str">
        <f>Under15Boys!W17</f>
        <v>A</v>
      </c>
      <c r="E719" s="98" t="str">
        <f>Under15Boys!B17</f>
        <v>4</v>
      </c>
      <c r="F719" s="21" t="str">
        <f>LEFT(Under15Boys!C17,FIND(" ",Under15Boys!C17)-1)</f>
        <v>Tinarje</v>
      </c>
      <c r="G719" s="21" t="str">
        <f>RIGHT(Under15Boys!C17,LEN(Under15Boys!C17)-FIND(" ",Under15Boys!C17))</f>
        <v>Daniel</v>
      </c>
      <c r="H719" s="21" t="str">
        <f>VLOOKUP(Under15Boys!D17,clubs!A:B,2,FALSE)</f>
        <v>Lon Hth</v>
      </c>
      <c r="I719" s="21" t="str">
        <f>B719&amp;A719</f>
        <v>U15M</v>
      </c>
      <c r="J719" s="117">
        <f>Under15Boys!E17</f>
        <v>12.67</v>
      </c>
      <c r="K719" s="127">
        <f>Under15Boys!X17</f>
        <v>2.5</v>
      </c>
    </row>
    <row r="720" spans="1:18">
      <c r="A720" s="21" t="str">
        <f>Under15Boys!T18</f>
        <v>M</v>
      </c>
      <c r="B720" s="21" t="str">
        <f>Under15Boys!U18</f>
        <v>U15</v>
      </c>
      <c r="C720" s="21">
        <f>Under15Boys!V18</f>
        <v>100.0</v>
      </c>
      <c r="D720" s="21" t="str">
        <f>Under15Boys!W18</f>
        <v>A</v>
      </c>
      <c r="E720" s="98" t="str">
        <f>Under15Boys!B18</f>
        <v>5</v>
      </c>
      <c r="F720" s="21" t="str">
        <f>LEFT(Under15Boys!C18,FIND(" ",Under15Boys!C18)-1)</f>
        <v>Brendan</v>
      </c>
      <c r="G720" s="21" t="str">
        <f>RIGHT(Under15Boys!C18,LEN(Under15Boys!C18)-FIND(" ",Under15Boys!C18))</f>
        <v>Healy</v>
      </c>
      <c r="H720" s="21" t="str">
        <f>VLOOKUP(Under15Boys!D18,clubs!A:B,2,FALSE)</f>
        <v>E&amp;H</v>
      </c>
      <c r="I720" s="21" t="str">
        <f>B720&amp;A720</f>
        <v>U15M</v>
      </c>
      <c r="J720" s="117">
        <f>Under15Boys!E18</f>
        <v>13.32</v>
      </c>
      <c r="K720" s="127">
        <f>Under15Boys!X18</f>
        <v>2.5</v>
      </c>
    </row>
    <row r="721" spans="1:18">
      <c r="A721" s="21" t="str">
        <f>Under15Boys!T19</f>
        <v>M</v>
      </c>
      <c r="B721" s="21" t="str">
        <f>Under15Boys!U19</f>
        <v>U15</v>
      </c>
      <c r="C721" s="21">
        <f>Under15Boys!V19</f>
        <v>100.0</v>
      </c>
      <c r="D721" s="21" t="str">
        <f>Under15Boys!W19</f>
        <v>A</v>
      </c>
      <c r="E721" s="98" t="str">
        <f>Under15Boys!B19</f>
        <v>6</v>
      </c>
      <c r="F721" s="21" t="str">
        <f>LEFT(Under15Boys!C19,FIND(" ",Under15Boys!C19)-1)</f>
        <v>Josh</v>
      </c>
      <c r="G721" s="21" t="str">
        <f>RIGHT(Under15Boys!C19,LEN(Under15Boys!C19)-FIND(" ",Under15Boys!C19))</f>
        <v>Bindon-Goss</v>
      </c>
      <c r="H721" s="21" t="str">
        <f>VLOOKUP(Under15Boys!D19,clubs!A:B,2,FALSE)</f>
        <v>Barn</v>
      </c>
      <c r="I721" s="21" t="str">
        <f>B721&amp;A721</f>
        <v>U15M</v>
      </c>
      <c r="J721" s="117">
        <f>Under15Boys!E19</f>
        <v>13.66</v>
      </c>
      <c r="K721" s="127">
        <f>Under15Boys!X19</f>
        <v>2.5</v>
      </c>
    </row>
    <row r="722" spans="1:18">
      <c r="A722" s="21" t="str">
        <f>Under15Boys!T20</f>
        <v>M</v>
      </c>
      <c r="B722" s="21" t="str">
        <f>Under15Boys!U20</f>
        <v>U15</v>
      </c>
      <c r="C722" s="21">
        <f>Under15Boys!V20</f>
        <v>100.0</v>
      </c>
      <c r="D722" s="21" t="str">
        <f>Under15Boys!W20</f>
        <v>A</v>
      </c>
      <c r="E722" s="98" t="str">
        <f>Under15Boys!B20</f>
        <v>7</v>
      </c>
      <c r="F722" s="21" t="e">
        <f>LEFT(Under15Boys!C20,FIND(" ",Under15Boys!C20)-1)</f>
        <v>#VALUE!</v>
      </c>
      <c r="G722" s="21" t="e">
        <f>RIGHT(Under15Boys!C20,LEN(Under15Boys!C20)-FIND(" ",Under15Boys!C20))</f>
        <v>#VALUE!</v>
      </c>
      <c r="H722" s="21" t="e">
        <f>VLOOKUP(Under15Boys!D20,clubs!A:B,2,FALSE)</f>
        <v>#N/A</v>
      </c>
      <c r="I722" s="21" t="str">
        <f>B722&amp;A722</f>
        <v>U15M</v>
      </c>
      <c r="J722" s="117">
        <f>Under15Boys!E20</f>
        <v>0.0</v>
      </c>
      <c r="K722" s="127">
        <f>Under15Boys!X20</f>
        <v>2.5</v>
      </c>
    </row>
    <row r="723" spans="1:18">
      <c r="A723" s="21" t="str">
        <f>Under15Boys!T21</f>
        <v>M</v>
      </c>
      <c r="B723" s="21" t="str">
        <f>Under15Boys!U21</f>
        <v>U15</v>
      </c>
      <c r="C723" s="21">
        <f>Under15Boys!V21</f>
        <v>100.0</v>
      </c>
      <c r="D723" s="21" t="str">
        <f>Under15Boys!W21</f>
        <v>A</v>
      </c>
      <c r="E723" s="98" t="str">
        <f>Under15Boys!B21</f>
        <v>8</v>
      </c>
      <c r="F723" s="21" t="e">
        <f>LEFT(Under15Boys!C21,FIND(" ",Under15Boys!C21)-1)</f>
        <v>#VALUE!</v>
      </c>
      <c r="G723" s="21" t="e">
        <f>RIGHT(Under15Boys!C21,LEN(Under15Boys!C21)-FIND(" ",Under15Boys!C21))</f>
        <v>#VALUE!</v>
      </c>
      <c r="H723" s="21" t="e">
        <f>VLOOKUP(Under15Boys!D21,clubs!A:B,2,FALSE)</f>
        <v>#N/A</v>
      </c>
      <c r="I723" s="21" t="str">
        <f>B723&amp;A723</f>
        <v>U15M</v>
      </c>
      <c r="J723" s="117">
        <f>Under15Boys!E21</f>
        <v>0.0</v>
      </c>
      <c r="K723" s="127">
        <f>Under15Boys!X21</f>
        <v>2.5</v>
      </c>
    </row>
    <row r="724" spans="1:18">
      <c r="A724" s="21">
        <f>Under15Boys!T22</f>
        <v>0.0</v>
      </c>
      <c r="B724" s="21">
        <f>Under15Boys!U22</f>
        <v>0.0</v>
      </c>
      <c r="C724" s="21">
        <f>Under15Boys!V22</f>
        <v>0.0</v>
      </c>
      <c r="D724" s="21">
        <f>Under15Boys!W22</f>
        <v>0.0</v>
      </c>
      <c r="E724" s="98">
        <f>Under15Boys!B22</f>
        <v>0.0</v>
      </c>
      <c r="F724" s="21" t="str">
        <f>LEFT(Under15Boys!C22,FIND(" ",Under15Boys!C22)-1)</f>
        <v>U15</v>
      </c>
      <c r="G724" s="21" t="str">
        <f>RIGHT(Under15Boys!C22,LEN(Under15Boys!C22)-FIND(" ",Under15Boys!C22))</f>
        <v>Boy's B 100m</v>
      </c>
      <c r="H724" s="21" t="e">
        <f>VLOOKUP(Under15Boys!D22,clubs!A:B,2,FALSE)</f>
        <v>#N/A</v>
      </c>
      <c r="I724" s="21" t="str">
        <f>B724&amp;A724</f>
        <v>00</v>
      </c>
      <c r="J724" s="117">
        <f>Under15Boys!E22</f>
        <v>2.8</v>
      </c>
      <c r="K724" s="127">
        <f>Under15Boys!X22</f>
        <v>0.0</v>
      </c>
    </row>
    <row r="725" spans="1:18">
      <c r="A725" s="21" t="str">
        <f>Under15Boys!T23</f>
        <v>M</v>
      </c>
      <c r="B725" s="21" t="str">
        <f>Under15Boys!U23</f>
        <v>U15</v>
      </c>
      <c r="C725" s="21">
        <f>Under15Boys!V23</f>
        <v>100.0</v>
      </c>
      <c r="D725" s="21" t="str">
        <f>Under15Boys!W23</f>
        <v>B</v>
      </c>
      <c r="E725" s="98">
        <f>Under15Boys!B23</f>
        <v>1.0</v>
      </c>
      <c r="F725" s="21" t="str">
        <f>LEFT(Under15Boys!C23,FIND(" ",Under15Boys!C23)-1)</f>
        <v>Joshua</v>
      </c>
      <c r="G725" s="21" t="str">
        <f>RIGHT(Under15Boys!C23,LEN(Under15Boys!C23)-FIND(" ",Under15Boys!C23))</f>
        <v>Jones</v>
      </c>
      <c r="H725" s="21" t="str">
        <f>VLOOKUP(Under15Boys!D23,clubs!A:B,2,FALSE)</f>
        <v>ESM</v>
      </c>
      <c r="I725" s="21" t="str">
        <f>B725&amp;A725</f>
        <v>U15M</v>
      </c>
      <c r="J725" s="117">
        <f>Under15Boys!E23</f>
        <v>12.09</v>
      </c>
      <c r="K725" s="127">
        <f>Under15Boys!X23</f>
        <v>2.8</v>
      </c>
    </row>
    <row r="726" spans="1:18">
      <c r="A726" s="21" t="str">
        <f>Under15Boys!T24</f>
        <v>M</v>
      </c>
      <c r="B726" s="21" t="str">
        <f>Under15Boys!U24</f>
        <v>U15</v>
      </c>
      <c r="C726" s="21">
        <f>Under15Boys!V24</f>
        <v>100.0</v>
      </c>
      <c r="D726" s="21" t="str">
        <f>Under15Boys!W24</f>
        <v>B</v>
      </c>
      <c r="E726" s="98">
        <f>Under15Boys!B24</f>
        <v>2.0</v>
      </c>
      <c r="F726" s="21" t="str">
        <f>LEFT(Under15Boys!C24,FIND(" ",Under15Boys!C24)-1)</f>
        <v>Jonathan</v>
      </c>
      <c r="G726" s="21" t="str">
        <f>RIGHT(Under15Boys!C24,LEN(Under15Boys!C24)-FIND(" ",Under15Boys!C24))</f>
        <v>Rugg</v>
      </c>
      <c r="H726" s="21" t="str">
        <f>VLOOKUP(Under15Boys!D24,clubs!A:B,2,FALSE)</f>
        <v>E&amp;H</v>
      </c>
      <c r="I726" s="21" t="str">
        <f>B726&amp;A726</f>
        <v>U15M</v>
      </c>
      <c r="J726" s="117">
        <f>Under15Boys!E24</f>
        <v>12.61</v>
      </c>
      <c r="K726" s="127">
        <f>Under15Boys!X24</f>
        <v>2.8</v>
      </c>
    </row>
    <row r="727" spans="1:18">
      <c r="A727" s="21" t="str">
        <f>Under15Boys!T25</f>
        <v>M</v>
      </c>
      <c r="B727" s="21" t="str">
        <f>Under15Boys!U25</f>
        <v>U15</v>
      </c>
      <c r="C727" s="21">
        <f>Under15Boys!V25</f>
        <v>100.0</v>
      </c>
      <c r="D727" s="21" t="str">
        <f>Under15Boys!W25</f>
        <v>B</v>
      </c>
      <c r="E727" s="98">
        <f>Under15Boys!B25</f>
        <v>3.0</v>
      </c>
      <c r="F727" s="21" t="str">
        <f>LEFT(Under15Boys!C25,FIND(" ",Under15Boys!C25)-1)</f>
        <v>Dior</v>
      </c>
      <c r="G727" s="21" t="str">
        <f>RIGHT(Under15Boys!C25,LEN(Under15Boys!C25)-FIND(" ",Under15Boys!C25))</f>
        <v>Raymond</v>
      </c>
      <c r="H727" s="21" t="str">
        <f>VLOOKUP(Under15Boys!D25,clubs!A:B,2,FALSE)</f>
        <v>TVH</v>
      </c>
      <c r="I727" s="21" t="str">
        <f>B727&amp;A727</f>
        <v>U15M</v>
      </c>
      <c r="J727" s="117">
        <f>Under15Boys!E25</f>
        <v>15.86</v>
      </c>
      <c r="K727" s="127">
        <f>Under15Boys!X25</f>
        <v>2.8</v>
      </c>
    </row>
    <row r="728" spans="1:18">
      <c r="A728" s="21" t="str">
        <f>Under15Boys!T26</f>
        <v>M</v>
      </c>
      <c r="B728" s="21" t="str">
        <f>Under15Boys!U26</f>
        <v>U15</v>
      </c>
      <c r="C728" s="21">
        <f>Under15Boys!V26</f>
        <v>100.0</v>
      </c>
      <c r="D728" s="21" t="str">
        <f>Under15Boys!W26</f>
        <v>B</v>
      </c>
      <c r="E728" s="98" t="str">
        <f>Under15Boys!B26</f>
        <v>4</v>
      </c>
      <c r="F728" s="21" t="e">
        <f>LEFT(Under15Boys!C26,FIND(" ",Under15Boys!C26)-1)</f>
        <v>#VALUE!</v>
      </c>
      <c r="G728" s="21" t="e">
        <f>RIGHT(Under15Boys!C26,LEN(Under15Boys!C26)-FIND(" ",Under15Boys!C26))</f>
        <v>#VALUE!</v>
      </c>
      <c r="H728" s="21" t="e">
        <f>VLOOKUP(Under15Boys!D26,clubs!A:B,2,FALSE)</f>
        <v>#N/A</v>
      </c>
      <c r="I728" s="21" t="str">
        <f>B728&amp;A728</f>
        <v>U15M</v>
      </c>
      <c r="J728" s="117">
        <f>Under15Boys!E26</f>
        <v>0.0</v>
      </c>
      <c r="K728" s="127">
        <f>Under15Boys!X26</f>
        <v>2.8</v>
      </c>
    </row>
    <row r="729" spans="1:18">
      <c r="A729" s="21" t="str">
        <f>Under15Boys!T27</f>
        <v>M</v>
      </c>
      <c r="B729" s="21" t="str">
        <f>Under15Boys!U27</f>
        <v>U15</v>
      </c>
      <c r="C729" s="21">
        <f>Under15Boys!V27</f>
        <v>100.0</v>
      </c>
      <c r="D729" s="21" t="str">
        <f>Under15Boys!W27</f>
        <v>B</v>
      </c>
      <c r="E729" s="98" t="str">
        <f>Under15Boys!B27</f>
        <v>5</v>
      </c>
      <c r="F729" s="21" t="e">
        <f>LEFT(Under15Boys!C27,FIND(" ",Under15Boys!C27)-1)</f>
        <v>#VALUE!</v>
      </c>
      <c r="G729" s="21" t="e">
        <f>RIGHT(Under15Boys!C27,LEN(Under15Boys!C27)-FIND(" ",Under15Boys!C27))</f>
        <v>#VALUE!</v>
      </c>
      <c r="H729" s="21" t="e">
        <f>VLOOKUP(Under15Boys!D27,clubs!A:B,2,FALSE)</f>
        <v>#N/A</v>
      </c>
      <c r="I729" s="21" t="str">
        <f>B729&amp;A729</f>
        <v>U15M</v>
      </c>
      <c r="J729" s="117">
        <f>Under15Boys!E27</f>
        <v>0.0</v>
      </c>
      <c r="K729" s="127">
        <f>Under15Boys!X27</f>
        <v>2.8</v>
      </c>
    </row>
    <row r="730" spans="1:18">
      <c r="A730" s="21" t="str">
        <f>Under15Boys!T28</f>
        <v>M</v>
      </c>
      <c r="B730" s="21" t="str">
        <f>Under15Boys!U28</f>
        <v>U15</v>
      </c>
      <c r="C730" s="21">
        <f>Under15Boys!V28</f>
        <v>100.0</v>
      </c>
      <c r="D730" s="21" t="str">
        <f>Under15Boys!W28</f>
        <v>B</v>
      </c>
      <c r="E730" s="98" t="str">
        <f>Under15Boys!B28</f>
        <v>6</v>
      </c>
      <c r="F730" s="21" t="e">
        <f>LEFT(Under15Boys!C28,FIND(" ",Under15Boys!C28)-1)</f>
        <v>#VALUE!</v>
      </c>
      <c r="G730" s="21" t="e">
        <f>RIGHT(Under15Boys!C28,LEN(Under15Boys!C28)-FIND(" ",Under15Boys!C28))</f>
        <v>#VALUE!</v>
      </c>
      <c r="H730" s="21" t="e">
        <f>VLOOKUP(Under15Boys!D28,clubs!A:B,2,FALSE)</f>
        <v>#N/A</v>
      </c>
      <c r="I730" s="21" t="str">
        <f>B730&amp;A730</f>
        <v>U15M</v>
      </c>
      <c r="J730" s="117">
        <f>Under15Boys!E28</f>
        <v>0.0</v>
      </c>
      <c r="K730" s="127">
        <f>Under15Boys!X28</f>
        <v>2.8</v>
      </c>
    </row>
    <row r="731" spans="1:18">
      <c r="A731" s="21" t="str">
        <f>Under15Boys!T29</f>
        <v>M</v>
      </c>
      <c r="B731" s="21" t="str">
        <f>Under15Boys!U29</f>
        <v>U15</v>
      </c>
      <c r="C731" s="21">
        <f>Under15Boys!V29</f>
        <v>100.0</v>
      </c>
      <c r="D731" s="21" t="str">
        <f>Under15Boys!W29</f>
        <v>B</v>
      </c>
      <c r="E731" s="98" t="str">
        <f>Under15Boys!B29</f>
        <v>7</v>
      </c>
      <c r="F731" s="21" t="e">
        <f>LEFT(Under15Boys!C29,FIND(" ",Under15Boys!C29)-1)</f>
        <v>#VALUE!</v>
      </c>
      <c r="G731" s="21" t="e">
        <f>RIGHT(Under15Boys!C29,LEN(Under15Boys!C29)-FIND(" ",Under15Boys!C29))</f>
        <v>#VALUE!</v>
      </c>
      <c r="H731" s="21" t="e">
        <f>VLOOKUP(Under15Boys!D29,clubs!A:B,2,FALSE)</f>
        <v>#N/A</v>
      </c>
      <c r="I731" s="21" t="str">
        <f>B731&amp;A731</f>
        <v>U15M</v>
      </c>
      <c r="J731" s="117">
        <f>Under15Boys!E29</f>
        <v>0.0</v>
      </c>
      <c r="K731" s="127">
        <f>Under15Boys!X29</f>
        <v>2.8</v>
      </c>
    </row>
    <row r="732" spans="1:18">
      <c r="A732" s="21" t="str">
        <f>Under15Boys!T30</f>
        <v>M</v>
      </c>
      <c r="B732" s="21" t="str">
        <f>Under15Boys!U30</f>
        <v>U15</v>
      </c>
      <c r="C732" s="21">
        <f>Under15Boys!V30</f>
        <v>100.0</v>
      </c>
      <c r="D732" s="21" t="str">
        <f>Under15Boys!W30</f>
        <v>B</v>
      </c>
      <c r="E732" s="98" t="str">
        <f>Under15Boys!B30</f>
        <v>8</v>
      </c>
      <c r="F732" s="21" t="e">
        <f>LEFT(Under15Boys!C30,FIND(" ",Under15Boys!C30)-1)</f>
        <v>#VALUE!</v>
      </c>
      <c r="G732" s="21" t="e">
        <f>RIGHT(Under15Boys!C30,LEN(Under15Boys!C30)-FIND(" ",Under15Boys!C30))</f>
        <v>#VALUE!</v>
      </c>
      <c r="H732" s="21" t="e">
        <f>VLOOKUP(Under15Boys!D30,clubs!A:B,2,FALSE)</f>
        <v>#N/A</v>
      </c>
      <c r="I732" s="21" t="str">
        <f>B732&amp;A732</f>
        <v>U15M</v>
      </c>
      <c r="J732" s="117">
        <f>Under15Boys!E30</f>
        <v>0.0</v>
      </c>
      <c r="K732" s="127">
        <f>Under15Boys!X30</f>
        <v>2.8</v>
      </c>
    </row>
    <row r="733" spans="1:18">
      <c r="A733" s="21">
        <f>Under15Boys!T31</f>
        <v>0.0</v>
      </c>
      <c r="B733" s="21">
        <f>Under15Boys!U31</f>
        <v>0.0</v>
      </c>
      <c r="C733" s="21">
        <f>Under15Boys!V31</f>
        <v>0.0</v>
      </c>
      <c r="D733" s="21">
        <f>Under15Boys!W31</f>
        <v>0.0</v>
      </c>
      <c r="E733" s="98">
        <f>Under15Boys!B31</f>
        <v>0.0</v>
      </c>
      <c r="F733" s="21" t="str">
        <f>LEFT(Under15Boys!C31,FIND(" ",Under15Boys!C31)-1)</f>
        <v>U15</v>
      </c>
      <c r="G733" s="21" t="str">
        <f>RIGHT(Under15Boys!C31,LEN(Under15Boys!C31)-FIND(" ",Under15Boys!C31))</f>
        <v>Boy's A 200m</v>
      </c>
      <c r="H733" s="21" t="e">
        <f>VLOOKUP(Under15Boys!D31,clubs!A:B,2,FALSE)</f>
        <v>#N/A</v>
      </c>
      <c r="I733" s="21" t="str">
        <f>B733&amp;A733</f>
        <v>00</v>
      </c>
      <c r="J733" s="117">
        <f>Under15Boys!E31</f>
        <v>0.6</v>
      </c>
      <c r="K733" s="127">
        <f>Under15Boys!X31</f>
        <v>0.0</v>
      </c>
    </row>
    <row r="734" spans="1:18">
      <c r="A734" s="21" t="str">
        <f>Under15Boys!T32</f>
        <v>M</v>
      </c>
      <c r="B734" s="21" t="str">
        <f>Under15Boys!U32</f>
        <v>U15</v>
      </c>
      <c r="C734" s="21">
        <f>Under15Boys!V32</f>
        <v>200.0</v>
      </c>
      <c r="D734" s="21" t="str">
        <f>Under15Boys!W32</f>
        <v>A</v>
      </c>
      <c r="E734" s="98">
        <f>Under15Boys!B32</f>
        <v>1.0</v>
      </c>
      <c r="F734" s="21" t="str">
        <f>LEFT(Under15Boys!C32,FIND(" ",Under15Boys!C32)-1)</f>
        <v>Tariq</v>
      </c>
      <c r="G734" s="21" t="str">
        <f>RIGHT(Under15Boys!C32,LEN(Under15Boys!C32)-FIND(" ",Under15Boys!C32))</f>
        <v>Wild</v>
      </c>
      <c r="H734" s="21" t="str">
        <f>VLOOKUP(Under15Boys!D32,clubs!A:B,2,FALSE)</f>
        <v>High</v>
      </c>
      <c r="I734" s="21" t="str">
        <f>B734&amp;A734</f>
        <v>U15M</v>
      </c>
      <c r="J734" s="117">
        <f>Under15Boys!E32</f>
        <v>24.47</v>
      </c>
      <c r="K734" s="127">
        <f>Under15Boys!X32</f>
        <v>0.6</v>
      </c>
    </row>
    <row r="735" spans="1:18">
      <c r="A735" s="21" t="str">
        <f>Under15Boys!T33</f>
        <v>M</v>
      </c>
      <c r="B735" s="21" t="str">
        <f>Under15Boys!U33</f>
        <v>U15</v>
      </c>
      <c r="C735" s="21">
        <f>Under15Boys!V33</f>
        <v>200.0</v>
      </c>
      <c r="D735" s="21" t="str">
        <f>Under15Boys!W33</f>
        <v>A</v>
      </c>
      <c r="E735" s="98">
        <f>Under15Boys!B33</f>
        <v>2.0</v>
      </c>
      <c r="F735" s="21" t="str">
        <f>LEFT(Under15Boys!C33,FIND(" ",Under15Boys!C33)-1)</f>
        <v>Joshua</v>
      </c>
      <c r="G735" s="21" t="str">
        <f>RIGHT(Under15Boys!C33,LEN(Under15Boys!C33)-FIND(" ",Under15Boys!C33))</f>
        <v>Jones</v>
      </c>
      <c r="H735" s="21" t="str">
        <f>VLOOKUP(Under15Boys!D33,clubs!A:B,2,FALSE)</f>
        <v>ESM</v>
      </c>
      <c r="I735" s="21" t="str">
        <f>B735&amp;A735</f>
        <v>U15M</v>
      </c>
      <c r="J735" s="117">
        <f>Under15Boys!E33</f>
        <v>24.94</v>
      </c>
      <c r="K735" s="127">
        <f>Under15Boys!X33</f>
        <v>0.6</v>
      </c>
    </row>
    <row r="736" spans="1:18">
      <c r="A736" s="21" t="str">
        <f>Under15Boys!T34</f>
        <v>M</v>
      </c>
      <c r="B736" s="21" t="str">
        <f>Under15Boys!U34</f>
        <v>U15</v>
      </c>
      <c r="C736" s="21">
        <f>Under15Boys!V34</f>
        <v>200.0</v>
      </c>
      <c r="D736" s="21" t="str">
        <f>Under15Boys!W34</f>
        <v>A</v>
      </c>
      <c r="E736" s="98">
        <f>Under15Boys!B34</f>
        <v>3.0</v>
      </c>
      <c r="F736" s="21" t="str">
        <f>LEFT(Under15Boys!C34,FIND(" ",Under15Boys!C34)-1)</f>
        <v>Jonathan</v>
      </c>
      <c r="G736" s="21" t="str">
        <f>RIGHT(Under15Boys!C34,LEN(Under15Boys!C34)-FIND(" ",Under15Boys!C34))</f>
        <v>Rugg</v>
      </c>
      <c r="H736" s="21" t="str">
        <f>VLOOKUP(Under15Boys!D34,clubs!A:B,2,FALSE)</f>
        <v>E&amp;H</v>
      </c>
      <c r="I736" s="21" t="str">
        <f>B736&amp;A736</f>
        <v>U15M</v>
      </c>
      <c r="J736" s="117">
        <f>Under15Boys!E34</f>
        <v>26.63</v>
      </c>
      <c r="K736" s="127">
        <f>Under15Boys!X34</f>
        <v>0.6</v>
      </c>
    </row>
    <row r="737" spans="1:18">
      <c r="A737" s="21" t="str">
        <f>Under15Boys!T35</f>
        <v>M</v>
      </c>
      <c r="B737" s="21" t="str">
        <f>Under15Boys!U35</f>
        <v>U15</v>
      </c>
      <c r="C737" s="21">
        <f>Under15Boys!V35</f>
        <v>200.0</v>
      </c>
      <c r="D737" s="21" t="str">
        <f>Under15Boys!W35</f>
        <v>A</v>
      </c>
      <c r="E737" s="98" t="str">
        <f>Under15Boys!B35</f>
        <v>4</v>
      </c>
      <c r="F737" s="21" t="str">
        <f>LEFT(Under15Boys!C35,FIND(" ",Under15Boys!C35)-1)</f>
        <v>Alex</v>
      </c>
      <c r="G737" s="21" t="str">
        <f>RIGHT(Under15Boys!C35,LEN(Under15Boys!C35)-FIND(" ",Under15Boys!C35))</f>
        <v>Lytrides</v>
      </c>
      <c r="H737" s="21" t="str">
        <f>VLOOKUP(Under15Boys!D35,clubs!A:B,2,FALSE)</f>
        <v>Trent P</v>
      </c>
      <c r="I737" s="21" t="str">
        <f>B737&amp;A737</f>
        <v>U15M</v>
      </c>
      <c r="J737" s="117">
        <f>Under15Boys!E35</f>
        <v>26.88</v>
      </c>
      <c r="K737" s="127">
        <f>Under15Boys!X35</f>
        <v>0.6</v>
      </c>
    </row>
    <row r="738" spans="1:18">
      <c r="A738" s="21" t="str">
        <f>Under15Boys!T36</f>
        <v>M</v>
      </c>
      <c r="B738" s="21" t="str">
        <f>Under15Boys!U36</f>
        <v>U15</v>
      </c>
      <c r="C738" s="21">
        <f>Under15Boys!V36</f>
        <v>200.0</v>
      </c>
      <c r="D738" s="21" t="str">
        <f>Under15Boys!W36</f>
        <v>A</v>
      </c>
      <c r="E738" s="98" t="str">
        <f>Under15Boys!B36</f>
        <v>5</v>
      </c>
      <c r="F738" s="21" t="str">
        <f>LEFT(Under15Boys!C36,FIND(" ",Under15Boys!C36)-1)</f>
        <v>Samuel</v>
      </c>
      <c r="G738" s="21" t="str">
        <f>RIGHT(Under15Boys!C36,LEN(Under15Boys!C36)-FIND(" ",Under15Boys!C36))</f>
        <v>Conteh</v>
      </c>
      <c r="H738" s="21" t="str">
        <f>VLOOKUP(Under15Boys!D36,clubs!A:B,2,FALSE)</f>
        <v>TVH</v>
      </c>
      <c r="I738" s="21" t="str">
        <f>B738&amp;A738</f>
        <v>U15M</v>
      </c>
      <c r="J738" s="117">
        <f>Under15Boys!E36</f>
        <v>34.21</v>
      </c>
      <c r="K738" s="127">
        <f>Under15Boys!X36</f>
        <v>0.6</v>
      </c>
    </row>
    <row r="739" spans="1:18">
      <c r="A739" s="21" t="str">
        <f>Under15Boys!T37</f>
        <v>M</v>
      </c>
      <c r="B739" s="21" t="str">
        <f>Under15Boys!U37</f>
        <v>U15</v>
      </c>
      <c r="C739" s="21">
        <f>Under15Boys!V37</f>
        <v>200.0</v>
      </c>
      <c r="D739" s="21" t="str">
        <f>Under15Boys!W37</f>
        <v>A</v>
      </c>
      <c r="E739" s="98" t="str">
        <f>Under15Boys!B37</f>
        <v>6</v>
      </c>
      <c r="F739" s="21" t="e">
        <f>LEFT(Under15Boys!C37,FIND(" ",Under15Boys!C37)-1)</f>
        <v>#VALUE!</v>
      </c>
      <c r="G739" s="21" t="e">
        <f>RIGHT(Under15Boys!C37,LEN(Under15Boys!C37)-FIND(" ",Under15Boys!C37))</f>
        <v>#VALUE!</v>
      </c>
      <c r="H739" s="21" t="e">
        <f>VLOOKUP(Under15Boys!D37,clubs!A:B,2,FALSE)</f>
        <v>#N/A</v>
      </c>
      <c r="I739" s="21" t="str">
        <f>B739&amp;A739</f>
        <v>U15M</v>
      </c>
      <c r="J739" s="117">
        <f>Under15Boys!E37</f>
        <v>0.0</v>
      </c>
      <c r="K739" s="127">
        <f>Under15Boys!X37</f>
        <v>0.6</v>
      </c>
    </row>
    <row r="740" spans="1:18">
      <c r="A740" s="21" t="str">
        <f>Under15Boys!T38</f>
        <v>M</v>
      </c>
      <c r="B740" s="21" t="str">
        <f>Under15Boys!U38</f>
        <v>U15</v>
      </c>
      <c r="C740" s="21">
        <f>Under15Boys!V38</f>
        <v>200.0</v>
      </c>
      <c r="D740" s="21" t="str">
        <f>Under15Boys!W38</f>
        <v>A</v>
      </c>
      <c r="E740" s="98" t="str">
        <f>Under15Boys!B38</f>
        <v>7</v>
      </c>
      <c r="F740" s="21" t="e">
        <f>LEFT(Under15Boys!C38,FIND(" ",Under15Boys!C38)-1)</f>
        <v>#VALUE!</v>
      </c>
      <c r="G740" s="21" t="e">
        <f>RIGHT(Under15Boys!C38,LEN(Under15Boys!C38)-FIND(" ",Under15Boys!C38))</f>
        <v>#VALUE!</v>
      </c>
      <c r="H740" s="21" t="e">
        <f>VLOOKUP(Under15Boys!D38,clubs!A:B,2,FALSE)</f>
        <v>#N/A</v>
      </c>
      <c r="I740" s="21" t="str">
        <f>B740&amp;A740</f>
        <v>U15M</v>
      </c>
      <c r="J740" s="117">
        <f>Under15Boys!E38</f>
        <v>0.0</v>
      </c>
      <c r="K740" s="127">
        <f>Under15Boys!X38</f>
        <v>0.6</v>
      </c>
    </row>
    <row r="741" spans="1:18">
      <c r="A741" s="21" t="str">
        <f>Under15Boys!T39</f>
        <v>M</v>
      </c>
      <c r="B741" s="21" t="str">
        <f>Under15Boys!U39</f>
        <v>U15</v>
      </c>
      <c r="C741" s="21">
        <f>Under15Boys!V39</f>
        <v>200.0</v>
      </c>
      <c r="D741" s="21" t="str">
        <f>Under15Boys!W39</f>
        <v>A</v>
      </c>
      <c r="E741" s="98" t="str">
        <f>Under15Boys!B39</f>
        <v>8</v>
      </c>
      <c r="F741" s="21" t="e">
        <f>LEFT(Under15Boys!C39,FIND(" ",Under15Boys!C39)-1)</f>
        <v>#VALUE!</v>
      </c>
      <c r="G741" s="21" t="e">
        <f>RIGHT(Under15Boys!C39,LEN(Under15Boys!C39)-FIND(" ",Under15Boys!C39))</f>
        <v>#VALUE!</v>
      </c>
      <c r="H741" s="21" t="e">
        <f>VLOOKUP(Under15Boys!D39,clubs!A:B,2,FALSE)</f>
        <v>#N/A</v>
      </c>
      <c r="I741" s="21" t="str">
        <f>B741&amp;A741</f>
        <v>U15M</v>
      </c>
      <c r="J741" s="117">
        <f>Under15Boys!E39</f>
        <v>0.0</v>
      </c>
      <c r="K741" s="127">
        <f>Under15Boys!X39</f>
        <v>0.6</v>
      </c>
    </row>
    <row r="742" spans="1:18">
      <c r="A742" s="21">
        <f>Under15Boys!T40</f>
        <v>0.0</v>
      </c>
      <c r="B742" s="21">
        <f>Under15Boys!U40</f>
        <v>0.0</v>
      </c>
      <c r="C742" s="21">
        <f>Under15Boys!V40</f>
        <v>0.0</v>
      </c>
      <c r="D742" s="21">
        <f>Under15Boys!W40</f>
        <v>0.0</v>
      </c>
      <c r="E742" s="98">
        <f>Under15Boys!B40</f>
        <v>0.0</v>
      </c>
      <c r="F742" s="21" t="str">
        <f>LEFT(Under15Boys!C40,FIND(" ",Under15Boys!C40)-1)</f>
        <v>U15</v>
      </c>
      <c r="G742" s="21" t="str">
        <f>RIGHT(Under15Boys!C40,LEN(Under15Boys!C40)-FIND(" ",Under15Boys!C40))</f>
        <v>Boy's B 200m</v>
      </c>
      <c r="H742" s="21" t="e">
        <f>VLOOKUP(Under15Boys!D40,clubs!A:B,2,FALSE)</f>
        <v>#N/A</v>
      </c>
      <c r="I742" s="21" t="str">
        <f>B742&amp;A742</f>
        <v>00</v>
      </c>
      <c r="J742" s="117">
        <f>Under15Boys!E40</f>
        <v>0.6</v>
      </c>
      <c r="K742" s="127">
        <f>Under15Boys!X40</f>
        <v>0.0</v>
      </c>
    </row>
    <row r="743" spans="1:18">
      <c r="A743" s="21" t="str">
        <f>Under15Boys!T41</f>
        <v>M</v>
      </c>
      <c r="B743" s="21" t="str">
        <f>Under15Boys!U41</f>
        <v>U15</v>
      </c>
      <c r="C743" s="21">
        <f>Under15Boys!V41</f>
        <v>200.0</v>
      </c>
      <c r="D743" s="21" t="str">
        <f>Under15Boys!W41</f>
        <v>B</v>
      </c>
      <c r="E743" s="98">
        <f>Under15Boys!B41</f>
        <v>1.0</v>
      </c>
      <c r="F743" s="21" t="str">
        <f>LEFT(Under15Boys!C41,FIND(" ",Under15Boys!C41)-1)</f>
        <v>Kai</v>
      </c>
      <c r="G743" s="21" t="str">
        <f>RIGHT(Under15Boys!C41,LEN(Under15Boys!C41)-FIND(" ",Under15Boys!C41))</f>
        <v>Thomas</v>
      </c>
      <c r="H743" s="21" t="str">
        <f>VLOOKUP(Under15Boys!D41,clubs!A:B,2,FALSE)</f>
        <v>ESM</v>
      </c>
      <c r="I743" s="21" t="str">
        <f>B743&amp;A743</f>
        <v>U15M</v>
      </c>
      <c r="J743" s="117">
        <f>Under15Boys!E41</f>
        <v>25.94</v>
      </c>
      <c r="K743" s="127">
        <f>Under15Boys!X41</f>
        <v>0.6</v>
      </c>
    </row>
    <row r="744" spans="1:18">
      <c r="A744" s="21" t="str">
        <f>Under15Boys!T42</f>
        <v>M</v>
      </c>
      <c r="B744" s="21" t="str">
        <f>Under15Boys!U42</f>
        <v>U15</v>
      </c>
      <c r="C744" s="21">
        <f>Under15Boys!V42</f>
        <v>200.0</v>
      </c>
      <c r="D744" s="21" t="str">
        <f>Under15Boys!W42</f>
        <v>B</v>
      </c>
      <c r="E744" s="98">
        <f>Under15Boys!B42</f>
        <v>2.0</v>
      </c>
      <c r="F744" s="21" t="e">
        <f>LEFT(Under15Boys!C42,FIND(" ",Under15Boys!C42)-1)</f>
        <v>#VALUE!</v>
      </c>
      <c r="G744" s="21" t="e">
        <f>RIGHT(Under15Boys!C42,LEN(Under15Boys!C42)-FIND(" ",Under15Boys!C42))</f>
        <v>#VALUE!</v>
      </c>
      <c r="H744" s="21" t="e">
        <f>VLOOKUP(Under15Boys!D42,clubs!A:B,2,FALSE)</f>
        <v>#N/A</v>
      </c>
      <c r="I744" s="21" t="str">
        <f>B744&amp;A744</f>
        <v>U15M</v>
      </c>
      <c r="J744" s="117">
        <f>Under15Boys!E42</f>
        <v>0.0</v>
      </c>
      <c r="K744" s="127">
        <f>Under15Boys!X42</f>
        <v>0.6</v>
      </c>
    </row>
    <row r="745" spans="1:18">
      <c r="A745" s="21" t="str">
        <f>Under15Boys!T43</f>
        <v>M</v>
      </c>
      <c r="B745" s="21" t="str">
        <f>Under15Boys!U43</f>
        <v>U15</v>
      </c>
      <c r="C745" s="21">
        <f>Under15Boys!V43</f>
        <v>200.0</v>
      </c>
      <c r="D745" s="21" t="str">
        <f>Under15Boys!W43</f>
        <v>B</v>
      </c>
      <c r="E745" s="98">
        <f>Under15Boys!B43</f>
        <v>3.0</v>
      </c>
      <c r="F745" s="21" t="e">
        <f>LEFT(Under15Boys!C43,FIND(" ",Under15Boys!C43)-1)</f>
        <v>#VALUE!</v>
      </c>
      <c r="G745" s="21" t="e">
        <f>RIGHT(Under15Boys!C43,LEN(Under15Boys!C43)-FIND(" ",Under15Boys!C43))</f>
        <v>#VALUE!</v>
      </c>
      <c r="H745" s="21" t="e">
        <f>VLOOKUP(Under15Boys!D43,clubs!A:B,2,FALSE)</f>
        <v>#N/A</v>
      </c>
      <c r="I745" s="21" t="str">
        <f>B745&amp;A745</f>
        <v>U15M</v>
      </c>
      <c r="J745" s="117">
        <f>Under15Boys!E43</f>
        <v>0.0</v>
      </c>
      <c r="K745" s="127">
        <f>Under15Boys!X43</f>
        <v>0.6</v>
      </c>
    </row>
    <row r="746" spans="1:18">
      <c r="A746" s="21" t="str">
        <f>Under15Boys!T44</f>
        <v>M</v>
      </c>
      <c r="B746" s="21" t="str">
        <f>Under15Boys!U44</f>
        <v>U15</v>
      </c>
      <c r="C746" s="21">
        <f>Under15Boys!V44</f>
        <v>200.0</v>
      </c>
      <c r="D746" s="21" t="str">
        <f>Under15Boys!W44</f>
        <v>B</v>
      </c>
      <c r="E746" s="98" t="str">
        <f>Under15Boys!B44</f>
        <v>4</v>
      </c>
      <c r="F746" s="21" t="e">
        <f>LEFT(Under15Boys!C44,FIND(" ",Under15Boys!C44)-1)</f>
        <v>#VALUE!</v>
      </c>
      <c r="G746" s="21" t="e">
        <f>RIGHT(Under15Boys!C44,LEN(Under15Boys!C44)-FIND(" ",Under15Boys!C44))</f>
        <v>#VALUE!</v>
      </c>
      <c r="H746" s="21" t="e">
        <f>VLOOKUP(Under15Boys!D44,clubs!A:B,2,FALSE)</f>
        <v>#N/A</v>
      </c>
      <c r="I746" s="21" t="str">
        <f>B746&amp;A746</f>
        <v>U15M</v>
      </c>
      <c r="J746" s="117">
        <f>Under15Boys!E44</f>
        <v>0.0</v>
      </c>
      <c r="K746" s="127">
        <f>Under15Boys!X44</f>
        <v>0.6</v>
      </c>
    </row>
    <row r="747" spans="1:18">
      <c r="A747" s="21" t="str">
        <f>Under15Boys!T45</f>
        <v>M</v>
      </c>
      <c r="B747" s="21" t="str">
        <f>Under15Boys!U45</f>
        <v>U15</v>
      </c>
      <c r="C747" s="21">
        <f>Under15Boys!V45</f>
        <v>200.0</v>
      </c>
      <c r="D747" s="21" t="str">
        <f>Under15Boys!W45</f>
        <v>B</v>
      </c>
      <c r="E747" s="98" t="str">
        <f>Under15Boys!B45</f>
        <v>5</v>
      </c>
      <c r="F747" s="21" t="e">
        <f>LEFT(Under15Boys!C45,FIND(" ",Under15Boys!C45)-1)</f>
        <v>#VALUE!</v>
      </c>
      <c r="G747" s="21" t="e">
        <f>RIGHT(Under15Boys!C45,LEN(Under15Boys!C45)-FIND(" ",Under15Boys!C45))</f>
        <v>#VALUE!</v>
      </c>
      <c r="H747" s="21" t="e">
        <f>VLOOKUP(Under15Boys!D45,clubs!A:B,2,FALSE)</f>
        <v>#N/A</v>
      </c>
      <c r="I747" s="21" t="str">
        <f>B747&amp;A747</f>
        <v>U15M</v>
      </c>
      <c r="J747" s="117">
        <f>Under15Boys!E45</f>
        <v>0.0</v>
      </c>
      <c r="K747" s="127">
        <f>Under15Boys!X45</f>
        <v>0.6</v>
      </c>
    </row>
    <row r="748" spans="1:18">
      <c r="A748" s="21" t="str">
        <f>Under15Boys!T46</f>
        <v>M</v>
      </c>
      <c r="B748" s="21" t="str">
        <f>Under15Boys!U46</f>
        <v>U15</v>
      </c>
      <c r="C748" s="21">
        <f>Under15Boys!V46</f>
        <v>200.0</v>
      </c>
      <c r="D748" s="21" t="str">
        <f>Under15Boys!W46</f>
        <v>B</v>
      </c>
      <c r="E748" s="98" t="str">
        <f>Under15Boys!B46</f>
        <v>6</v>
      </c>
      <c r="F748" s="21" t="e">
        <f>LEFT(Under15Boys!C46,FIND(" ",Under15Boys!C46)-1)</f>
        <v>#VALUE!</v>
      </c>
      <c r="G748" s="21" t="e">
        <f>RIGHT(Under15Boys!C46,LEN(Under15Boys!C46)-FIND(" ",Under15Boys!C46))</f>
        <v>#VALUE!</v>
      </c>
      <c r="H748" s="21" t="e">
        <f>VLOOKUP(Under15Boys!D46,clubs!A:B,2,FALSE)</f>
        <v>#N/A</v>
      </c>
      <c r="I748" s="21" t="str">
        <f>B748&amp;A748</f>
        <v>U15M</v>
      </c>
      <c r="J748" s="117">
        <f>Under15Boys!E46</f>
        <v>0.0</v>
      </c>
      <c r="K748" s="127">
        <f>Under15Boys!X46</f>
        <v>0.6</v>
      </c>
    </row>
    <row r="749" spans="1:18">
      <c r="A749" s="21" t="str">
        <f>Under15Boys!T47</f>
        <v>M</v>
      </c>
      <c r="B749" s="21" t="str">
        <f>Under15Boys!U47</f>
        <v>U15</v>
      </c>
      <c r="C749" s="21">
        <f>Under15Boys!V47</f>
        <v>200.0</v>
      </c>
      <c r="D749" s="21" t="str">
        <f>Under15Boys!W47</f>
        <v>B</v>
      </c>
      <c r="E749" s="98" t="str">
        <f>Under15Boys!B47</f>
        <v>7</v>
      </c>
      <c r="F749" s="21" t="e">
        <f>LEFT(Under15Boys!C47,FIND(" ",Under15Boys!C47)-1)</f>
        <v>#VALUE!</v>
      </c>
      <c r="G749" s="21" t="e">
        <f>RIGHT(Under15Boys!C47,LEN(Under15Boys!C47)-FIND(" ",Under15Boys!C47))</f>
        <v>#VALUE!</v>
      </c>
      <c r="H749" s="21" t="e">
        <f>VLOOKUP(Under15Boys!D47,clubs!A:B,2,FALSE)</f>
        <v>#N/A</v>
      </c>
      <c r="I749" s="21" t="str">
        <f>B749&amp;A749</f>
        <v>U15M</v>
      </c>
      <c r="J749" s="117">
        <f>Under15Boys!E47</f>
        <v>0.0</v>
      </c>
      <c r="K749" s="127">
        <f>Under15Boys!X47</f>
        <v>0.6</v>
      </c>
    </row>
    <row r="750" spans="1:18">
      <c r="A750" s="21" t="str">
        <f>Under15Boys!T48</f>
        <v>M</v>
      </c>
      <c r="B750" s="21" t="str">
        <f>Under15Boys!U48</f>
        <v>U15</v>
      </c>
      <c r="C750" s="21">
        <f>Under15Boys!V48</f>
        <v>200.0</v>
      </c>
      <c r="D750" s="21" t="str">
        <f>Under15Boys!W48</f>
        <v>B</v>
      </c>
      <c r="E750" s="98" t="str">
        <f>Under15Boys!B48</f>
        <v>8</v>
      </c>
      <c r="F750" s="21" t="e">
        <f>LEFT(Under15Boys!C48,FIND(" ",Under15Boys!C48)-1)</f>
        <v>#VALUE!</v>
      </c>
      <c r="G750" s="21" t="e">
        <f>RIGHT(Under15Boys!C48,LEN(Under15Boys!C48)-FIND(" ",Under15Boys!C48))</f>
        <v>#VALUE!</v>
      </c>
      <c r="H750" s="21" t="e">
        <f>VLOOKUP(Under15Boys!D48,clubs!A:B,2,FALSE)</f>
        <v>#N/A</v>
      </c>
      <c r="I750" s="21" t="str">
        <f>B750&amp;A750</f>
        <v>U15M</v>
      </c>
      <c r="J750" s="117">
        <f>Under15Boys!E48</f>
        <v>0.0</v>
      </c>
      <c r="K750" s="127">
        <f>Under15Boys!X48</f>
        <v>0.6</v>
      </c>
    </row>
    <row r="751" spans="1:18">
      <c r="A751" s="21">
        <f>Under15Boys!T49</f>
        <v>0.0</v>
      </c>
      <c r="B751" s="21">
        <f>Under15Boys!U49</f>
        <v>0.0</v>
      </c>
      <c r="C751" s="21">
        <f>Under15Boys!V49</f>
        <v>0.0</v>
      </c>
      <c r="D751" s="21">
        <f>Under15Boys!W49</f>
        <v>0.0</v>
      </c>
      <c r="E751" s="98">
        <f>Under15Boys!B49</f>
        <v>0.0</v>
      </c>
      <c r="F751" s="21" t="str">
        <f>LEFT(Under15Boys!C49,FIND(" ",Under15Boys!C49)-1)</f>
        <v>U15</v>
      </c>
      <c r="G751" s="21" t="str">
        <f>RIGHT(Under15Boys!C49,LEN(Under15Boys!C49)-FIND(" ",Under15Boys!C49))</f>
        <v>Boy's A 1500m</v>
      </c>
      <c r="H751" s="21" t="e">
        <f>VLOOKUP(Under15Boys!D49,clubs!A:B,2,FALSE)</f>
        <v>#N/A</v>
      </c>
      <c r="I751" s="21" t="str">
        <f>B751&amp;A751</f>
        <v>00</v>
      </c>
      <c r="J751" s="117" t="str">
        <f>Under15Boys!E49</f>
        <v>.</v>
      </c>
      <c r="K751" s="127">
        <f>Under15Boys!X49</f>
        <v>0.0</v>
      </c>
    </row>
    <row r="752" spans="1:18">
      <c r="A752" s="21" t="str">
        <f>Under15Boys!T50</f>
        <v>M</v>
      </c>
      <c r="B752" s="21" t="str">
        <f>Under15Boys!U50</f>
        <v>U15</v>
      </c>
      <c r="C752" s="21">
        <f>Under15Boys!V50</f>
        <v>1500.0</v>
      </c>
      <c r="D752" s="21" t="str">
        <f>Under15Boys!W50</f>
        <v>A</v>
      </c>
      <c r="E752" s="98">
        <f>Under15Boys!B50</f>
        <v>1.0</v>
      </c>
      <c r="F752" s="21" t="str">
        <f>LEFT(Under15Boys!C50,FIND(" ",Under15Boys!C50)-1)</f>
        <v>Sudeys</v>
      </c>
      <c r="G752" s="21" t="str">
        <f>RIGHT(Under15Boys!C50,LEN(Under15Boys!C50)-FIND(" ",Under15Boys!C50))</f>
        <v>Hersi</v>
      </c>
      <c r="H752" s="21" t="str">
        <f>VLOOKUP(Under15Boys!D50,clubs!A:B,2,FALSE)</f>
        <v>ESM</v>
      </c>
      <c r="I752" s="21" t="str">
        <f>B752&amp;A752</f>
        <v>U15M</v>
      </c>
      <c r="J752" s="117" t="str">
        <f>Under15Boys!E50</f>
        <v>4:45.76</v>
      </c>
      <c r="K752" s="127">
        <f>Under15Boys!X50</f>
        <v>0.0</v>
      </c>
    </row>
    <row r="753" spans="1:18">
      <c r="A753" s="21" t="str">
        <f>Under15Boys!T51</f>
        <v>M</v>
      </c>
      <c r="B753" s="21" t="str">
        <f>Under15Boys!U51</f>
        <v>U15</v>
      </c>
      <c r="C753" s="21">
        <f>Under15Boys!V51</f>
        <v>1500.0</v>
      </c>
      <c r="D753" s="21" t="str">
        <f>Under15Boys!W51</f>
        <v>A</v>
      </c>
      <c r="E753" s="98">
        <f>Under15Boys!B51</f>
        <v>2.0</v>
      </c>
      <c r="F753" s="21" t="str">
        <f>LEFT(Under15Boys!C51,FIND(" ",Under15Boys!C51)-1)</f>
        <v>Ed</v>
      </c>
      <c r="G753" s="21" t="str">
        <f>RIGHT(Under15Boys!C51,LEN(Under15Boys!C51)-FIND(" ",Under15Boys!C51))</f>
        <v>McArdle</v>
      </c>
      <c r="H753" s="21" t="str">
        <f>VLOOKUP(Under15Boys!D51,clubs!A:B,2,FALSE)</f>
        <v>Trent P</v>
      </c>
      <c r="I753" s="21" t="str">
        <f>B753&amp;A753</f>
        <v>U15M</v>
      </c>
      <c r="J753" s="117" t="str">
        <f>Under15Boys!E51</f>
        <v>4:47.57</v>
      </c>
      <c r="K753" s="127">
        <f>Under15Boys!X51</f>
        <v>0.0</v>
      </c>
    </row>
    <row r="754" spans="1:18">
      <c r="A754" s="21" t="str">
        <f>Under15Boys!T52</f>
        <v>M</v>
      </c>
      <c r="B754" s="21" t="str">
        <f>Under15Boys!U52</f>
        <v>U15</v>
      </c>
      <c r="C754" s="21">
        <f>Under15Boys!V52</f>
        <v>1500.0</v>
      </c>
      <c r="D754" s="21" t="str">
        <f>Under15Boys!W52</f>
        <v>A</v>
      </c>
      <c r="E754" s="98">
        <f>Under15Boys!B52</f>
        <v>3.0</v>
      </c>
      <c r="F754" s="21" t="str">
        <f>LEFT(Under15Boys!C52,FIND(" ",Under15Boys!C52)-1)</f>
        <v>Harvey</v>
      </c>
      <c r="G754" s="21" t="str">
        <f>RIGHT(Under15Boys!C52,LEN(Under15Boys!C52)-FIND(" ",Under15Boys!C52))</f>
        <v>Dodd</v>
      </c>
      <c r="H754" s="21" t="str">
        <f>VLOOKUP(Under15Boys!D52,clubs!A:B,2,FALSE)</f>
        <v>High</v>
      </c>
      <c r="I754" s="21" t="str">
        <f>B754&amp;A754</f>
        <v>U15M</v>
      </c>
      <c r="J754" s="117" t="str">
        <f>Under15Boys!E52</f>
        <v>5:07.33</v>
      </c>
      <c r="K754" s="127">
        <f>Under15Boys!X52</f>
        <v>0.0</v>
      </c>
    </row>
    <row r="755" spans="1:18">
      <c r="A755" s="21" t="str">
        <f>Under15Boys!T53</f>
        <v>M</v>
      </c>
      <c r="B755" s="21" t="str">
        <f>Under15Boys!U53</f>
        <v>U15</v>
      </c>
      <c r="C755" s="21">
        <f>Under15Boys!V53</f>
        <v>1500.0</v>
      </c>
      <c r="D755" s="21" t="str">
        <f>Under15Boys!W53</f>
        <v>A</v>
      </c>
      <c r="E755" s="98" t="str">
        <f>Under15Boys!B53</f>
        <v>4</v>
      </c>
      <c r="F755" s="21" t="str">
        <f>LEFT(Under15Boys!C53,FIND(" ",Under15Boys!C53)-1)</f>
        <v>Eddie</v>
      </c>
      <c r="G755" s="21" t="str">
        <f>RIGHT(Under15Boys!C53,LEN(Under15Boys!C53)-FIND(" ",Under15Boys!C53))</f>
        <v>Fairhurst</v>
      </c>
      <c r="H755" s="21" t="str">
        <f>VLOOKUP(Under15Boys!D53,clubs!A:B,2,FALSE)</f>
        <v>E&amp;H</v>
      </c>
      <c r="I755" s="21" t="str">
        <f>B755&amp;A755</f>
        <v>U15M</v>
      </c>
      <c r="J755" s="117" t="str">
        <f>Under15Boys!E53</f>
        <v>5:09.90</v>
      </c>
      <c r="K755" s="127">
        <f>Under15Boys!X53</f>
        <v>0.0</v>
      </c>
    </row>
    <row r="756" spans="1:18">
      <c r="A756" s="21" t="str">
        <f>Under15Boys!T54</f>
        <v>M</v>
      </c>
      <c r="B756" s="21" t="str">
        <f>Under15Boys!U54</f>
        <v>U15</v>
      </c>
      <c r="C756" s="21">
        <f>Under15Boys!V54</f>
        <v>1500.0</v>
      </c>
      <c r="D756" s="21" t="str">
        <f>Under15Boys!W54</f>
        <v>A</v>
      </c>
      <c r="E756" s="98" t="str">
        <f>Under15Boys!B54</f>
        <v>5</v>
      </c>
      <c r="F756" s="21" t="str">
        <f>LEFT(Under15Boys!C54,FIND(" ",Under15Boys!C54)-1)</f>
        <v>Stan</v>
      </c>
      <c r="G756" s="21" t="str">
        <f>RIGHT(Under15Boys!C54,LEN(Under15Boys!C54)-FIND(" ",Under15Boys!C54))</f>
        <v>Brown</v>
      </c>
      <c r="H756" s="21" t="str">
        <f>VLOOKUP(Under15Boys!D54,clubs!A:B,2,FALSE)</f>
        <v>Lon Hth</v>
      </c>
      <c r="I756" s="21" t="str">
        <f>B756&amp;A756</f>
        <v>U15M</v>
      </c>
      <c r="J756" s="117" t="str">
        <f>Under15Boys!E54</f>
        <v>5:19.98</v>
      </c>
      <c r="K756" s="127">
        <f>Under15Boys!X54</f>
        <v>0.0</v>
      </c>
    </row>
    <row r="757" spans="1:18">
      <c r="A757" s="21" t="str">
        <f>Under15Boys!T55</f>
        <v>M</v>
      </c>
      <c r="B757" s="21" t="str">
        <f>Under15Boys!U55</f>
        <v>U15</v>
      </c>
      <c r="C757" s="21">
        <f>Under15Boys!V55</f>
        <v>1500.0</v>
      </c>
      <c r="D757" s="21" t="str">
        <f>Under15Boys!W55</f>
        <v>A</v>
      </c>
      <c r="E757" s="98" t="str">
        <f>Under15Boys!B55</f>
        <v>6</v>
      </c>
      <c r="F757" s="21" t="e">
        <f>LEFT(Under15Boys!C55,FIND(" ",Under15Boys!C55)-1)</f>
        <v>#VALUE!</v>
      </c>
      <c r="G757" s="21" t="e">
        <f>RIGHT(Under15Boys!C55,LEN(Under15Boys!C55)-FIND(" ",Under15Boys!C55))</f>
        <v>#VALUE!</v>
      </c>
      <c r="H757" s="21" t="e">
        <f>VLOOKUP(Under15Boys!D55,clubs!A:B,2,FALSE)</f>
        <v>#N/A</v>
      </c>
      <c r="I757" s="21" t="str">
        <f>B757&amp;A757</f>
        <v>U15M</v>
      </c>
      <c r="J757" s="117">
        <f>Under15Boys!E55</f>
        <v>0.0</v>
      </c>
      <c r="K757" s="127">
        <f>Under15Boys!X55</f>
        <v>0.0</v>
      </c>
    </row>
    <row r="758" spans="1:18">
      <c r="A758" s="21" t="str">
        <f>Under15Boys!T56</f>
        <v>M</v>
      </c>
      <c r="B758" s="21" t="str">
        <f>Under15Boys!U56</f>
        <v>U15</v>
      </c>
      <c r="C758" s="21">
        <f>Under15Boys!V56</f>
        <v>1500.0</v>
      </c>
      <c r="D758" s="21" t="str">
        <f>Under15Boys!W56</f>
        <v>A</v>
      </c>
      <c r="E758" s="98" t="str">
        <f>Under15Boys!B56</f>
        <v>7</v>
      </c>
      <c r="F758" s="21" t="e">
        <f>LEFT(Under15Boys!C56,FIND(" ",Under15Boys!C56)-1)</f>
        <v>#VALUE!</v>
      </c>
      <c r="G758" s="21" t="e">
        <f>RIGHT(Under15Boys!C56,LEN(Under15Boys!C56)-FIND(" ",Under15Boys!C56))</f>
        <v>#VALUE!</v>
      </c>
      <c r="H758" s="21" t="e">
        <f>VLOOKUP(Under15Boys!D56,clubs!A:B,2,FALSE)</f>
        <v>#N/A</v>
      </c>
      <c r="I758" s="21" t="str">
        <f>B758&amp;A758</f>
        <v>U15M</v>
      </c>
      <c r="J758" s="117">
        <f>Under15Boys!E56</f>
        <v>0.0</v>
      </c>
      <c r="K758" s="127">
        <f>Under15Boys!X56</f>
        <v>0.0</v>
      </c>
    </row>
    <row r="759" spans="1:18">
      <c r="A759" s="21" t="str">
        <f>Under15Boys!T57</f>
        <v>M</v>
      </c>
      <c r="B759" s="21" t="str">
        <f>Under15Boys!U57</f>
        <v>U15</v>
      </c>
      <c r="C759" s="21">
        <f>Under15Boys!V57</f>
        <v>1500.0</v>
      </c>
      <c r="D759" s="21" t="str">
        <f>Under15Boys!W57</f>
        <v>A</v>
      </c>
      <c r="E759" s="98" t="str">
        <f>Under15Boys!B57</f>
        <v>8</v>
      </c>
      <c r="F759" s="21" t="e">
        <f>LEFT(Under15Boys!C57,FIND(" ",Under15Boys!C57)-1)</f>
        <v>#VALUE!</v>
      </c>
      <c r="G759" s="21" t="e">
        <f>RIGHT(Under15Boys!C57,LEN(Under15Boys!C57)-FIND(" ",Under15Boys!C57))</f>
        <v>#VALUE!</v>
      </c>
      <c r="H759" s="21" t="e">
        <f>VLOOKUP(Under15Boys!D57,clubs!A:B,2,FALSE)</f>
        <v>#N/A</v>
      </c>
      <c r="I759" s="21" t="str">
        <f>B759&amp;A759</f>
        <v>U15M</v>
      </c>
      <c r="J759" s="117">
        <f>Under15Boys!E57</f>
        <v>0.0</v>
      </c>
      <c r="K759" s="127">
        <f>Under15Boys!X57</f>
        <v>0.0</v>
      </c>
    </row>
    <row r="760" spans="1:18">
      <c r="A760" s="21">
        <f>Under15Boys!T58</f>
        <v>0.0</v>
      </c>
      <c r="B760" s="21">
        <f>Under15Boys!U58</f>
        <v>0.0</v>
      </c>
      <c r="C760" s="21">
        <f>Under15Boys!V58</f>
        <v>0.0</v>
      </c>
      <c r="D760" s="21">
        <f>Under15Boys!W58</f>
        <v>0.0</v>
      </c>
      <c r="E760" s="98">
        <f>Under15Boys!B58</f>
        <v>0.0</v>
      </c>
      <c r="F760" s="21" t="str">
        <f>LEFT(Under15Boys!C58,FIND(" ",Under15Boys!C58)-1)</f>
        <v>U15</v>
      </c>
      <c r="G760" s="21" t="str">
        <f>RIGHT(Under15Boys!C58,LEN(Under15Boys!C58)-FIND(" ",Under15Boys!C58))</f>
        <v>Boy's B 1500m</v>
      </c>
      <c r="H760" s="21" t="e">
        <f>VLOOKUP(Under15Boys!D58,clubs!A:B,2,FALSE)</f>
        <v>#N/A</v>
      </c>
      <c r="I760" s="21" t="str">
        <f>B760&amp;A760</f>
        <v>00</v>
      </c>
      <c r="J760" s="117" t="str">
        <f>Under15Boys!E58</f>
        <v>.</v>
      </c>
      <c r="K760" s="127">
        <f>Under15Boys!X58</f>
        <v>0.0</v>
      </c>
    </row>
    <row r="761" spans="1:18">
      <c r="A761" s="21" t="str">
        <f>Under15Boys!T59</f>
        <v>M</v>
      </c>
      <c r="B761" s="21" t="str">
        <f>Under15Boys!U59</f>
        <v>U15</v>
      </c>
      <c r="C761" s="21">
        <f>Under15Boys!V59</f>
        <v>1500.0</v>
      </c>
      <c r="D761" s="21" t="str">
        <f>Under15Boys!W59</f>
        <v>B</v>
      </c>
      <c r="E761" s="98">
        <f>Under15Boys!B59</f>
        <v>1.0</v>
      </c>
      <c r="F761" s="21" t="str">
        <f>LEFT(Under15Boys!C59,FIND(" ",Under15Boys!C59)-1)</f>
        <v>Louis</v>
      </c>
      <c r="G761" s="21" t="str">
        <f>RIGHT(Under15Boys!C59,LEN(Under15Boys!C59)-FIND(" ",Under15Boys!C59))</f>
        <v>Roderick</v>
      </c>
      <c r="H761" s="21" t="str">
        <f>VLOOKUP(Under15Boys!D59,clubs!A:B,2,FALSE)</f>
        <v>ESM</v>
      </c>
      <c r="I761" s="21" t="str">
        <f>B761&amp;A761</f>
        <v>U15M</v>
      </c>
      <c r="J761" s="117" t="str">
        <f>Under15Boys!E59</f>
        <v>5:01.64</v>
      </c>
      <c r="K761" s="127">
        <f>Under15Boys!X59</f>
        <v>0.0</v>
      </c>
    </row>
    <row r="762" spans="1:18">
      <c r="A762" s="21" t="str">
        <f>Under15Boys!T60</f>
        <v>M</v>
      </c>
      <c r="B762" s="21" t="str">
        <f>Under15Boys!U60</f>
        <v>U15</v>
      </c>
      <c r="C762" s="21">
        <f>Under15Boys!V60</f>
        <v>1500.0</v>
      </c>
      <c r="D762" s="21" t="str">
        <f>Under15Boys!W60</f>
        <v>B</v>
      </c>
      <c r="E762" s="98">
        <f>Under15Boys!B60</f>
        <v>2.0</v>
      </c>
      <c r="F762" s="21" t="str">
        <f>LEFT(Under15Boys!C60,FIND(" ",Under15Boys!C60)-1)</f>
        <v>HUGO</v>
      </c>
      <c r="G762" s="21" t="str">
        <f>RIGHT(Under15Boys!C60,LEN(Under15Boys!C60)-FIND(" ",Under15Boys!C60))</f>
        <v>MCCOURT</v>
      </c>
      <c r="H762" s="21" t="str">
        <f>VLOOKUP(Under15Boys!D60,clubs!A:B,2,FALSE)</f>
        <v>High</v>
      </c>
      <c r="I762" s="21" t="str">
        <f>B762&amp;A762</f>
        <v>U15M</v>
      </c>
      <c r="J762" s="117" t="str">
        <f>Under15Boys!E60</f>
        <v>5:34.37</v>
      </c>
      <c r="K762" s="127">
        <f>Under15Boys!X60</f>
        <v>0.0</v>
      </c>
    </row>
    <row r="763" spans="1:18">
      <c r="A763" s="21" t="str">
        <f>Under15Boys!T61</f>
        <v>M</v>
      </c>
      <c r="B763" s="21" t="str">
        <f>Under15Boys!U61</f>
        <v>U15</v>
      </c>
      <c r="C763" s="21">
        <f>Under15Boys!V61</f>
        <v>1500.0</v>
      </c>
      <c r="D763" s="21" t="str">
        <f>Under15Boys!W61</f>
        <v>B</v>
      </c>
      <c r="E763" s="98">
        <f>Under15Boys!B61</f>
        <v>3.0</v>
      </c>
      <c r="F763" s="21" t="e">
        <f>LEFT(Under15Boys!C61,FIND(" ",Under15Boys!C61)-1)</f>
        <v>#VALUE!</v>
      </c>
      <c r="G763" s="21" t="e">
        <f>RIGHT(Under15Boys!C61,LEN(Under15Boys!C61)-FIND(" ",Under15Boys!C61))</f>
        <v>#VALUE!</v>
      </c>
      <c r="H763" s="21" t="e">
        <f>VLOOKUP(Under15Boys!D61,clubs!A:B,2,FALSE)</f>
        <v>#N/A</v>
      </c>
      <c r="I763" s="21" t="str">
        <f>B763&amp;A763</f>
        <v>U15M</v>
      </c>
      <c r="J763" s="117">
        <f>Under15Boys!E61</f>
        <v>0.0</v>
      </c>
      <c r="K763" s="127">
        <f>Under15Boys!X61</f>
        <v>0.0</v>
      </c>
    </row>
    <row r="764" spans="1:18">
      <c r="A764" s="21" t="str">
        <f>Under15Boys!T62</f>
        <v>M</v>
      </c>
      <c r="B764" s="21" t="str">
        <f>Under15Boys!U62</f>
        <v>U15</v>
      </c>
      <c r="C764" s="21">
        <f>Under15Boys!V62</f>
        <v>1500.0</v>
      </c>
      <c r="D764" s="21" t="str">
        <f>Under15Boys!W62</f>
        <v>B</v>
      </c>
      <c r="E764" s="98" t="str">
        <f>Under15Boys!B62</f>
        <v>4</v>
      </c>
      <c r="F764" s="21" t="e">
        <f>LEFT(Under15Boys!C62,FIND(" ",Under15Boys!C62)-1)</f>
        <v>#VALUE!</v>
      </c>
      <c r="G764" s="21" t="e">
        <f>RIGHT(Under15Boys!C62,LEN(Under15Boys!C62)-FIND(" ",Under15Boys!C62))</f>
        <v>#VALUE!</v>
      </c>
      <c r="H764" s="21" t="e">
        <f>VLOOKUP(Under15Boys!D62,clubs!A:B,2,FALSE)</f>
        <v>#N/A</v>
      </c>
      <c r="I764" s="21" t="str">
        <f>B764&amp;A764</f>
        <v>U15M</v>
      </c>
      <c r="J764" s="117">
        <f>Under15Boys!E62</f>
        <v>0.0</v>
      </c>
      <c r="K764" s="127">
        <f>Under15Boys!X62</f>
        <v>0.0</v>
      </c>
    </row>
    <row r="765" spans="1:18">
      <c r="A765" s="21" t="str">
        <f>Under15Boys!T63</f>
        <v>M</v>
      </c>
      <c r="B765" s="21" t="str">
        <f>Under15Boys!U63</f>
        <v>U15</v>
      </c>
      <c r="C765" s="21">
        <f>Under15Boys!V63</f>
        <v>1500.0</v>
      </c>
      <c r="D765" s="21" t="str">
        <f>Under15Boys!W63</f>
        <v>B</v>
      </c>
      <c r="E765" s="98" t="str">
        <f>Under15Boys!B63</f>
        <v>5</v>
      </c>
      <c r="F765" s="21" t="e">
        <f>LEFT(Under15Boys!C63,FIND(" ",Under15Boys!C63)-1)</f>
        <v>#VALUE!</v>
      </c>
      <c r="G765" s="21" t="e">
        <f>RIGHT(Under15Boys!C63,LEN(Under15Boys!C63)-FIND(" ",Under15Boys!C63))</f>
        <v>#VALUE!</v>
      </c>
      <c r="H765" s="21" t="e">
        <f>VLOOKUP(Under15Boys!D63,clubs!A:B,2,FALSE)</f>
        <v>#N/A</v>
      </c>
      <c r="I765" s="21" t="str">
        <f>B765&amp;A765</f>
        <v>U15M</v>
      </c>
      <c r="J765" s="117">
        <f>Under15Boys!E63</f>
        <v>0.0</v>
      </c>
      <c r="K765" s="127">
        <f>Under15Boys!X63</f>
        <v>0.0</v>
      </c>
    </row>
    <row r="766" spans="1:18">
      <c r="A766" s="21" t="str">
        <f>Under15Boys!T64</f>
        <v>M</v>
      </c>
      <c r="B766" s="21" t="str">
        <f>Under15Boys!U64</f>
        <v>U15</v>
      </c>
      <c r="C766" s="21">
        <f>Under15Boys!V64</f>
        <v>1500.0</v>
      </c>
      <c r="D766" s="21" t="str">
        <f>Under15Boys!W64</f>
        <v>B</v>
      </c>
      <c r="E766" s="98" t="str">
        <f>Under15Boys!B64</f>
        <v>6</v>
      </c>
      <c r="F766" s="21" t="e">
        <f>LEFT(Under15Boys!C64,FIND(" ",Under15Boys!C64)-1)</f>
        <v>#VALUE!</v>
      </c>
      <c r="G766" s="21" t="e">
        <f>RIGHT(Under15Boys!C64,LEN(Under15Boys!C64)-FIND(" ",Under15Boys!C64))</f>
        <v>#VALUE!</v>
      </c>
      <c r="H766" s="21" t="e">
        <f>VLOOKUP(Under15Boys!D64,clubs!A:B,2,FALSE)</f>
        <v>#N/A</v>
      </c>
      <c r="I766" s="21" t="str">
        <f>B766&amp;A766</f>
        <v>U15M</v>
      </c>
      <c r="J766" s="117">
        <f>Under15Boys!E64</f>
        <v>0.0</v>
      </c>
      <c r="K766" s="127">
        <f>Under15Boys!X64</f>
        <v>0.0</v>
      </c>
    </row>
    <row r="767" spans="1:18">
      <c r="A767" s="21" t="str">
        <f>Under15Boys!T65</f>
        <v>M</v>
      </c>
      <c r="B767" s="21" t="str">
        <f>Under15Boys!U65</f>
        <v>U15</v>
      </c>
      <c r="C767" s="21">
        <f>Under15Boys!V65</f>
        <v>1500.0</v>
      </c>
      <c r="D767" s="21" t="str">
        <f>Under15Boys!W65</f>
        <v>B</v>
      </c>
      <c r="E767" s="98" t="str">
        <f>Under15Boys!B65</f>
        <v>7</v>
      </c>
      <c r="F767" s="21" t="e">
        <f>LEFT(Under15Boys!C65,FIND(" ",Under15Boys!C65)-1)</f>
        <v>#VALUE!</v>
      </c>
      <c r="G767" s="21" t="e">
        <f>RIGHT(Under15Boys!C65,LEN(Under15Boys!C65)-FIND(" ",Under15Boys!C65))</f>
        <v>#VALUE!</v>
      </c>
      <c r="H767" s="21" t="e">
        <f>VLOOKUP(Under15Boys!D65,clubs!A:B,2,FALSE)</f>
        <v>#N/A</v>
      </c>
      <c r="I767" s="21" t="str">
        <f>B767&amp;A767</f>
        <v>U15M</v>
      </c>
      <c r="J767" s="117">
        <f>Under15Boys!E65</f>
        <v>0.0</v>
      </c>
      <c r="K767" s="127">
        <f>Under15Boys!X65</f>
        <v>0.0</v>
      </c>
    </row>
    <row r="768" spans="1:18">
      <c r="A768" s="21" t="str">
        <f>Under15Boys!T66</f>
        <v>M</v>
      </c>
      <c r="B768" s="21" t="str">
        <f>Under15Boys!U66</f>
        <v>U15</v>
      </c>
      <c r="C768" s="21">
        <f>Under15Boys!V66</f>
        <v>1500.0</v>
      </c>
      <c r="D768" s="21" t="str">
        <f>Under15Boys!W66</f>
        <v>B</v>
      </c>
      <c r="E768" s="98" t="str">
        <f>Under15Boys!B66</f>
        <v>8</v>
      </c>
      <c r="F768" s="21" t="e">
        <f>LEFT(Under15Boys!C66,FIND(" ",Under15Boys!C66)-1)</f>
        <v>#VALUE!</v>
      </c>
      <c r="G768" s="21" t="e">
        <f>RIGHT(Under15Boys!C66,LEN(Under15Boys!C66)-FIND(" ",Under15Boys!C66))</f>
        <v>#VALUE!</v>
      </c>
      <c r="H768" s="21" t="e">
        <f>VLOOKUP(Under15Boys!D66,clubs!A:B,2,FALSE)</f>
        <v>#N/A</v>
      </c>
      <c r="I768" s="21" t="str">
        <f>B768&amp;A768</f>
        <v>U15M</v>
      </c>
      <c r="J768" s="117">
        <f>Under15Boys!E66</f>
        <v>0.0</v>
      </c>
      <c r="K768" s="127">
        <f>Under15Boys!X66</f>
        <v>0.0</v>
      </c>
    </row>
    <row r="769" spans="1:18">
      <c r="A769" s="21">
        <f>Under15Boys!T67</f>
        <v>0.0</v>
      </c>
      <c r="B769" s="21">
        <f>Under15Boys!U67</f>
        <v>0.0</v>
      </c>
      <c r="C769" s="21">
        <f>Under15Boys!V67</f>
        <v>0.0</v>
      </c>
      <c r="D769" s="21">
        <f>Under15Boys!W67</f>
        <v>0.0</v>
      </c>
      <c r="E769" s="98">
        <f>Under15Boys!B67</f>
        <v>0.0</v>
      </c>
      <c r="F769" s="21" t="str">
        <f>LEFT(Under15Boys!C67,FIND(" ",Under15Boys!C67)-1)</f>
        <v>U15</v>
      </c>
      <c r="G769" s="21" t="str">
        <f>RIGHT(Under15Boys!C67,LEN(Under15Boys!C67)-FIND(" ",Under15Boys!C67))</f>
        <v>Boy's A 80mH</v>
      </c>
      <c r="H769" s="21" t="e">
        <f>VLOOKUP(Under15Boys!D67,clubs!A:B,2,FALSE)</f>
        <v>#N/A</v>
      </c>
      <c r="I769" s="21" t="str">
        <f>B769&amp;A769</f>
        <v>00</v>
      </c>
      <c r="J769" s="117">
        <f>Under15Boys!E67</f>
        <v>1.3</v>
      </c>
      <c r="K769" s="127">
        <f>Under15Boys!X67</f>
        <v>0.0</v>
      </c>
    </row>
    <row r="770" spans="1:18">
      <c r="A770" s="21" t="str">
        <f>Under15Boys!T68</f>
        <v>M</v>
      </c>
      <c r="B770" s="21" t="str">
        <f>Under15Boys!U68</f>
        <v>U15</v>
      </c>
      <c r="C770" s="21" t="str">
        <f>Under15Boys!V68</f>
        <v>80HU15M</v>
      </c>
      <c r="D770" s="21" t="str">
        <f>Under15Boys!W68</f>
        <v>A</v>
      </c>
      <c r="E770" s="98">
        <f>Under15Boys!B68</f>
        <v>1.0</v>
      </c>
      <c r="F770" s="21" t="str">
        <f>LEFT(Under15Boys!C68,FIND(" ",Under15Boys!C68)-1)</f>
        <v>Brendan</v>
      </c>
      <c r="G770" s="21" t="str">
        <f>RIGHT(Under15Boys!C68,LEN(Under15Boys!C68)-FIND(" ",Under15Boys!C68))</f>
        <v>Healy</v>
      </c>
      <c r="H770" s="21" t="str">
        <f>VLOOKUP(Under15Boys!D68,clubs!A:B,2,FALSE)</f>
        <v>E&amp;H</v>
      </c>
      <c r="I770" s="21" t="str">
        <f>B770&amp;A770</f>
        <v>U15M</v>
      </c>
      <c r="J770" s="117">
        <f>Under15Boys!E68</f>
        <v>12.69</v>
      </c>
      <c r="K770" s="127">
        <f>Under15Boys!X68</f>
        <v>1.3</v>
      </c>
    </row>
    <row r="771" spans="1:18">
      <c r="A771" s="21" t="str">
        <f>Under15Boys!T69</f>
        <v>M</v>
      </c>
      <c r="B771" s="21" t="str">
        <f>Under15Boys!U69</f>
        <v>U15</v>
      </c>
      <c r="C771" s="21" t="str">
        <f>Under15Boys!V69</f>
        <v>80HU15M</v>
      </c>
      <c r="D771" s="21" t="str">
        <f>Under15Boys!W69</f>
        <v>A</v>
      </c>
      <c r="E771" s="98">
        <f>Under15Boys!B69</f>
        <v>2.0</v>
      </c>
      <c r="F771" s="21" t="e">
        <f>LEFT(Under15Boys!C69,FIND(" ",Under15Boys!C69)-1)</f>
        <v>#VALUE!</v>
      </c>
      <c r="G771" s="21" t="e">
        <f>RIGHT(Under15Boys!C69,LEN(Under15Boys!C69)-FIND(" ",Under15Boys!C69))</f>
        <v>#VALUE!</v>
      </c>
      <c r="H771" s="21" t="e">
        <f>VLOOKUP(Under15Boys!D69,clubs!A:B,2,FALSE)</f>
        <v>#N/A</v>
      </c>
      <c r="I771" s="21" t="str">
        <f>B771&amp;A771</f>
        <v>U15M</v>
      </c>
      <c r="J771" s="117">
        <f>Under15Boys!E69</f>
        <v>0.0</v>
      </c>
      <c r="K771" s="127">
        <f>Under15Boys!X69</f>
        <v>1.3</v>
      </c>
    </row>
    <row r="772" spans="1:18">
      <c r="A772" s="21" t="str">
        <f>Under15Boys!T70</f>
        <v>M</v>
      </c>
      <c r="B772" s="21" t="str">
        <f>Under15Boys!U70</f>
        <v>U15</v>
      </c>
      <c r="C772" s="21" t="str">
        <f>Under15Boys!V70</f>
        <v>80HU15M</v>
      </c>
      <c r="D772" s="21" t="str">
        <f>Under15Boys!W70</f>
        <v>A</v>
      </c>
      <c r="E772" s="98">
        <f>Under15Boys!B70</f>
        <v>3.0</v>
      </c>
      <c r="F772" s="21" t="e">
        <f>LEFT(Under15Boys!C70,FIND(" ",Under15Boys!C70)-1)</f>
        <v>#VALUE!</v>
      </c>
      <c r="G772" s="21" t="e">
        <f>RIGHT(Under15Boys!C70,LEN(Under15Boys!C70)-FIND(" ",Under15Boys!C70))</f>
        <v>#VALUE!</v>
      </c>
      <c r="H772" s="21" t="e">
        <f>VLOOKUP(Under15Boys!D70,clubs!A:B,2,FALSE)</f>
        <v>#N/A</v>
      </c>
      <c r="I772" s="21" t="str">
        <f>B772&amp;A772</f>
        <v>U15M</v>
      </c>
      <c r="J772" s="117">
        <f>Under15Boys!E70</f>
        <v>0.0</v>
      </c>
      <c r="K772" s="127">
        <f>Under15Boys!X70</f>
        <v>1.3</v>
      </c>
    </row>
    <row r="773" spans="1:18">
      <c r="A773" s="21" t="str">
        <f>Under15Boys!T71</f>
        <v>M</v>
      </c>
      <c r="B773" s="21" t="str">
        <f>Under15Boys!U71</f>
        <v>U15</v>
      </c>
      <c r="C773" s="21" t="str">
        <f>Under15Boys!V71</f>
        <v>80HU15M</v>
      </c>
      <c r="D773" s="21" t="str">
        <f>Under15Boys!W71</f>
        <v>A</v>
      </c>
      <c r="E773" s="98" t="str">
        <f>Under15Boys!B71</f>
        <v>4</v>
      </c>
      <c r="F773" s="21" t="e">
        <f>LEFT(Under15Boys!C71,FIND(" ",Under15Boys!C71)-1)</f>
        <v>#VALUE!</v>
      </c>
      <c r="G773" s="21" t="e">
        <f>RIGHT(Under15Boys!C71,LEN(Under15Boys!C71)-FIND(" ",Under15Boys!C71))</f>
        <v>#VALUE!</v>
      </c>
      <c r="H773" s="21" t="e">
        <f>VLOOKUP(Under15Boys!D71,clubs!A:B,2,FALSE)</f>
        <v>#N/A</v>
      </c>
      <c r="I773" s="21" t="str">
        <f>B773&amp;A773</f>
        <v>U15M</v>
      </c>
      <c r="J773" s="117">
        <f>Under15Boys!E71</f>
        <v>0.0</v>
      </c>
      <c r="K773" s="127">
        <f>Under15Boys!X71</f>
        <v>1.3</v>
      </c>
    </row>
    <row r="774" spans="1:18">
      <c r="A774" s="21" t="str">
        <f>Under15Boys!T72</f>
        <v>M</v>
      </c>
      <c r="B774" s="21" t="str">
        <f>Under15Boys!U72</f>
        <v>U15</v>
      </c>
      <c r="C774" s="21" t="str">
        <f>Under15Boys!V72</f>
        <v>80HU15M</v>
      </c>
      <c r="D774" s="21" t="str">
        <f>Under15Boys!W72</f>
        <v>A</v>
      </c>
      <c r="E774" s="98" t="str">
        <f>Under15Boys!B72</f>
        <v>5</v>
      </c>
      <c r="F774" s="21" t="e">
        <f>LEFT(Under15Boys!C72,FIND(" ",Under15Boys!C72)-1)</f>
        <v>#VALUE!</v>
      </c>
      <c r="G774" s="21" t="e">
        <f>RIGHT(Under15Boys!C72,LEN(Under15Boys!C72)-FIND(" ",Under15Boys!C72))</f>
        <v>#VALUE!</v>
      </c>
      <c r="H774" s="21" t="e">
        <f>VLOOKUP(Under15Boys!D72,clubs!A:B,2,FALSE)</f>
        <v>#N/A</v>
      </c>
      <c r="I774" s="21" t="str">
        <f>B774&amp;A774</f>
        <v>U15M</v>
      </c>
      <c r="J774" s="117">
        <f>Under15Boys!E72</f>
        <v>0.0</v>
      </c>
      <c r="K774" s="127">
        <f>Under15Boys!X72</f>
        <v>1.3</v>
      </c>
    </row>
    <row r="775" spans="1:18">
      <c r="A775" s="21" t="str">
        <f>Under15Boys!T73</f>
        <v>M</v>
      </c>
      <c r="B775" s="21" t="str">
        <f>Under15Boys!U73</f>
        <v>U15</v>
      </c>
      <c r="C775" s="21" t="str">
        <f>Under15Boys!V73</f>
        <v>80HU15M</v>
      </c>
      <c r="D775" s="21" t="str">
        <f>Under15Boys!W73</f>
        <v>A</v>
      </c>
      <c r="E775" s="98" t="str">
        <f>Under15Boys!B73</f>
        <v>6</v>
      </c>
      <c r="F775" s="21" t="e">
        <f>LEFT(Under15Boys!C73,FIND(" ",Under15Boys!C73)-1)</f>
        <v>#VALUE!</v>
      </c>
      <c r="G775" s="21" t="e">
        <f>RIGHT(Under15Boys!C73,LEN(Under15Boys!C73)-FIND(" ",Under15Boys!C73))</f>
        <v>#VALUE!</v>
      </c>
      <c r="H775" s="21" t="e">
        <f>VLOOKUP(Under15Boys!D73,clubs!A:B,2,FALSE)</f>
        <v>#N/A</v>
      </c>
      <c r="I775" s="21" t="str">
        <f>B775&amp;A775</f>
        <v>U15M</v>
      </c>
      <c r="J775" s="117">
        <f>Under15Boys!E73</f>
        <v>0.0</v>
      </c>
      <c r="K775" s="127">
        <f>Under15Boys!X73</f>
        <v>1.3</v>
      </c>
    </row>
    <row r="776" spans="1:18">
      <c r="A776" s="21" t="str">
        <f>Under15Boys!T74</f>
        <v>M</v>
      </c>
      <c r="B776" s="21" t="str">
        <f>Under15Boys!U74</f>
        <v>U15</v>
      </c>
      <c r="C776" s="21" t="str">
        <f>Under15Boys!V74</f>
        <v>80HU15M</v>
      </c>
      <c r="D776" s="21" t="str">
        <f>Under15Boys!W74</f>
        <v>A</v>
      </c>
      <c r="E776" s="98" t="str">
        <f>Under15Boys!B74</f>
        <v>7</v>
      </c>
      <c r="F776" s="21" t="e">
        <f>LEFT(Under15Boys!C74,FIND(" ",Under15Boys!C74)-1)</f>
        <v>#VALUE!</v>
      </c>
      <c r="G776" s="21" t="e">
        <f>RIGHT(Under15Boys!C74,LEN(Under15Boys!C74)-FIND(" ",Under15Boys!C74))</f>
        <v>#VALUE!</v>
      </c>
      <c r="H776" s="21" t="e">
        <f>VLOOKUP(Under15Boys!D74,clubs!A:B,2,FALSE)</f>
        <v>#N/A</v>
      </c>
      <c r="I776" s="21" t="str">
        <f>B776&amp;A776</f>
        <v>U15M</v>
      </c>
      <c r="J776" s="117">
        <f>Under15Boys!E74</f>
        <v>0.0</v>
      </c>
      <c r="K776" s="127">
        <f>Under15Boys!X74</f>
        <v>1.3</v>
      </c>
    </row>
    <row r="777" spans="1:18">
      <c r="A777" s="21" t="str">
        <f>Under15Boys!T75</f>
        <v>M</v>
      </c>
      <c r="B777" s="21" t="str">
        <f>Under15Boys!U75</f>
        <v>U15</v>
      </c>
      <c r="C777" s="21" t="str">
        <f>Under15Boys!V75</f>
        <v>80HU15M</v>
      </c>
      <c r="D777" s="21" t="str">
        <f>Under15Boys!W75</f>
        <v>A</v>
      </c>
      <c r="E777" s="98" t="str">
        <f>Under15Boys!B75</f>
        <v>8</v>
      </c>
      <c r="F777" s="21" t="e">
        <f>LEFT(Under15Boys!C75,FIND(" ",Under15Boys!C75)-1)</f>
        <v>#VALUE!</v>
      </c>
      <c r="G777" s="21" t="e">
        <f>RIGHT(Under15Boys!C75,LEN(Under15Boys!C75)-FIND(" ",Under15Boys!C75))</f>
        <v>#VALUE!</v>
      </c>
      <c r="H777" s="21" t="e">
        <f>VLOOKUP(Under15Boys!D75,clubs!A:B,2,FALSE)</f>
        <v>#N/A</v>
      </c>
      <c r="I777" s="21" t="str">
        <f>B777&amp;A777</f>
        <v>U15M</v>
      </c>
      <c r="J777" s="117">
        <f>Under15Boys!E75</f>
        <v>0.0</v>
      </c>
      <c r="K777" s="127">
        <f>Under15Boys!X75</f>
        <v>1.3</v>
      </c>
    </row>
    <row r="778" spans="1:18">
      <c r="A778" s="21">
        <f>Under15Boys!T76</f>
        <v>0.0</v>
      </c>
      <c r="B778" s="21">
        <f>Under15Boys!U76</f>
        <v>0.0</v>
      </c>
      <c r="C778" s="21">
        <f>Under15Boys!V76</f>
        <v>0.0</v>
      </c>
      <c r="D778" s="21">
        <f>Under15Boys!W76</f>
        <v>0.0</v>
      </c>
      <c r="E778" s="98">
        <f>Under15Boys!B76</f>
        <v>0.0</v>
      </c>
      <c r="F778" s="21" t="str">
        <f>LEFT(Under15Boys!C76,FIND(" ",Under15Boys!C76)-1)</f>
        <v>U15</v>
      </c>
      <c r="G778" s="21" t="str">
        <f>RIGHT(Under15Boys!C76,LEN(Under15Boys!C76)-FIND(" ",Under15Boys!C76))</f>
        <v>Boy's B 80mH</v>
      </c>
      <c r="H778" s="21" t="e">
        <f>VLOOKUP(Under15Boys!D76,clubs!A:B,2,FALSE)</f>
        <v>#N/A</v>
      </c>
      <c r="I778" s="21" t="str">
        <f>B778&amp;A778</f>
        <v>00</v>
      </c>
      <c r="J778" s="117" t="str">
        <f>Under15Boys!E76</f>
        <v>.</v>
      </c>
      <c r="K778" s="127">
        <f>Under15Boys!X76</f>
        <v>0.0</v>
      </c>
    </row>
    <row r="779" spans="1:18">
      <c r="A779" s="21" t="str">
        <f>Under15Boys!T77</f>
        <v>M</v>
      </c>
      <c r="B779" s="21" t="str">
        <f>Under15Boys!U77</f>
        <v>U15</v>
      </c>
      <c r="C779" s="21" t="str">
        <f>Under15Boys!V77</f>
        <v>80HU15M</v>
      </c>
      <c r="D779" s="21" t="str">
        <f>Under15Boys!W77</f>
        <v>B</v>
      </c>
      <c r="E779" s="98">
        <f>Under15Boys!B77</f>
        <v>1.0</v>
      </c>
      <c r="F779" s="21" t="e">
        <f>LEFT(Under15Boys!C77,FIND(" ",Under15Boys!C77)-1)</f>
        <v>#VALUE!</v>
      </c>
      <c r="G779" s="21" t="e">
        <f>RIGHT(Under15Boys!C77,LEN(Under15Boys!C77)-FIND(" ",Under15Boys!C77))</f>
        <v>#VALUE!</v>
      </c>
      <c r="H779" s="21" t="e">
        <f>VLOOKUP(Under15Boys!D77,clubs!A:B,2,FALSE)</f>
        <v>#N/A</v>
      </c>
      <c r="I779" s="21" t="str">
        <f>B779&amp;A779</f>
        <v>U15M</v>
      </c>
      <c r="J779" s="117">
        <f>Under15Boys!E77</f>
        <v>0.0</v>
      </c>
      <c r="K779" s="127" t="str">
        <f>Under15Boys!X77</f>
        <v/>
      </c>
    </row>
    <row r="780" spans="1:18">
      <c r="A780" s="21" t="str">
        <f>Under15Boys!T78</f>
        <v>M</v>
      </c>
      <c r="B780" s="21" t="str">
        <f>Under15Boys!U78</f>
        <v>U15</v>
      </c>
      <c r="C780" s="21" t="str">
        <f>Under15Boys!V78</f>
        <v>80HU15M</v>
      </c>
      <c r="D780" s="21" t="str">
        <f>Under15Boys!W78</f>
        <v>B</v>
      </c>
      <c r="E780" s="98">
        <f>Under15Boys!B78</f>
        <v>2.0</v>
      </c>
      <c r="F780" s="21" t="e">
        <f>LEFT(Under15Boys!C78,FIND(" ",Under15Boys!C78)-1)</f>
        <v>#VALUE!</v>
      </c>
      <c r="G780" s="21" t="e">
        <f>RIGHT(Under15Boys!C78,LEN(Under15Boys!C78)-FIND(" ",Under15Boys!C78))</f>
        <v>#VALUE!</v>
      </c>
      <c r="H780" s="21" t="e">
        <f>VLOOKUP(Under15Boys!D78,clubs!A:B,2,FALSE)</f>
        <v>#N/A</v>
      </c>
      <c r="I780" s="21" t="str">
        <f>B780&amp;A780</f>
        <v>U15M</v>
      </c>
      <c r="J780" s="117">
        <f>Under15Boys!E78</f>
        <v>0.0</v>
      </c>
      <c r="K780" s="127" t="str">
        <f>Under15Boys!X78</f>
        <v/>
      </c>
    </row>
    <row r="781" spans="1:18">
      <c r="A781" s="21" t="str">
        <f>Under15Boys!T79</f>
        <v>M</v>
      </c>
      <c r="B781" s="21" t="str">
        <f>Under15Boys!U79</f>
        <v>U15</v>
      </c>
      <c r="C781" s="21" t="str">
        <f>Under15Boys!V79</f>
        <v>80HU15M</v>
      </c>
      <c r="D781" s="21" t="str">
        <f>Under15Boys!W79</f>
        <v>B</v>
      </c>
      <c r="E781" s="98">
        <f>Under15Boys!B79</f>
        <v>3.0</v>
      </c>
      <c r="F781" s="21" t="e">
        <f>LEFT(Under15Boys!C79,FIND(" ",Under15Boys!C79)-1)</f>
        <v>#VALUE!</v>
      </c>
      <c r="G781" s="21" t="e">
        <f>RIGHT(Under15Boys!C79,LEN(Under15Boys!C79)-FIND(" ",Under15Boys!C79))</f>
        <v>#VALUE!</v>
      </c>
      <c r="H781" s="21" t="e">
        <f>VLOOKUP(Under15Boys!D79,clubs!A:B,2,FALSE)</f>
        <v>#N/A</v>
      </c>
      <c r="I781" s="21" t="str">
        <f>B781&amp;A781</f>
        <v>U15M</v>
      </c>
      <c r="J781" s="117">
        <f>Under15Boys!E79</f>
        <v>0.0</v>
      </c>
      <c r="K781" s="127" t="str">
        <f>Under15Boys!X79</f>
        <v/>
      </c>
    </row>
    <row r="782" spans="1:18">
      <c r="A782" s="21" t="str">
        <f>Under15Boys!T80</f>
        <v>M</v>
      </c>
      <c r="B782" s="21" t="str">
        <f>Under15Boys!U80</f>
        <v>U15</v>
      </c>
      <c r="C782" s="21" t="str">
        <f>Under15Boys!V80</f>
        <v>80HU15M</v>
      </c>
      <c r="D782" s="21" t="str">
        <f>Under15Boys!W80</f>
        <v>B</v>
      </c>
      <c r="E782" s="98" t="str">
        <f>Under15Boys!B80</f>
        <v>4</v>
      </c>
      <c r="F782" s="21" t="e">
        <f>LEFT(Under15Boys!C80,FIND(" ",Under15Boys!C80)-1)</f>
        <v>#VALUE!</v>
      </c>
      <c r="G782" s="21" t="e">
        <f>RIGHT(Under15Boys!C80,LEN(Under15Boys!C80)-FIND(" ",Under15Boys!C80))</f>
        <v>#VALUE!</v>
      </c>
      <c r="H782" s="21" t="e">
        <f>VLOOKUP(Under15Boys!D80,clubs!A:B,2,FALSE)</f>
        <v>#N/A</v>
      </c>
      <c r="I782" s="21" t="str">
        <f>B782&amp;A782</f>
        <v>U15M</v>
      </c>
      <c r="J782" s="117">
        <f>Under15Boys!E80</f>
        <v>0.0</v>
      </c>
      <c r="K782" s="127" t="str">
        <f>Under15Boys!X80</f>
        <v/>
      </c>
    </row>
    <row r="783" spans="1:18">
      <c r="A783" s="21" t="str">
        <f>Under15Boys!T81</f>
        <v>M</v>
      </c>
      <c r="B783" s="21" t="str">
        <f>Under15Boys!U81</f>
        <v>U15</v>
      </c>
      <c r="C783" s="21" t="str">
        <f>Under15Boys!V81</f>
        <v>80HU15M</v>
      </c>
      <c r="D783" s="21" t="str">
        <f>Under15Boys!W81</f>
        <v>B</v>
      </c>
      <c r="E783" s="98" t="str">
        <f>Under15Boys!B81</f>
        <v>5</v>
      </c>
      <c r="F783" s="21" t="e">
        <f>LEFT(Under15Boys!C81,FIND(" ",Under15Boys!C81)-1)</f>
        <v>#VALUE!</v>
      </c>
      <c r="G783" s="21" t="e">
        <f>RIGHT(Under15Boys!C81,LEN(Under15Boys!C81)-FIND(" ",Under15Boys!C81))</f>
        <v>#VALUE!</v>
      </c>
      <c r="H783" s="21" t="e">
        <f>VLOOKUP(Under15Boys!D81,clubs!A:B,2,FALSE)</f>
        <v>#N/A</v>
      </c>
      <c r="I783" s="21" t="str">
        <f>B783&amp;A783</f>
        <v>U15M</v>
      </c>
      <c r="J783" s="117">
        <f>Under15Boys!E81</f>
        <v>0.0</v>
      </c>
      <c r="K783" s="127" t="str">
        <f>Under15Boys!X81</f>
        <v/>
      </c>
    </row>
    <row r="784" spans="1:18">
      <c r="A784" s="21" t="str">
        <f>Under15Boys!T82</f>
        <v>M</v>
      </c>
      <c r="B784" s="21" t="str">
        <f>Under15Boys!U82</f>
        <v>U15</v>
      </c>
      <c r="C784" s="21" t="str">
        <f>Under15Boys!V82</f>
        <v>80HU15M</v>
      </c>
      <c r="D784" s="21" t="str">
        <f>Under15Boys!W82</f>
        <v>B</v>
      </c>
      <c r="E784" s="98" t="str">
        <f>Under15Boys!B82</f>
        <v>6</v>
      </c>
      <c r="F784" s="21" t="e">
        <f>LEFT(Under15Boys!C82,FIND(" ",Under15Boys!C82)-1)</f>
        <v>#VALUE!</v>
      </c>
      <c r="G784" s="21" t="e">
        <f>RIGHT(Under15Boys!C82,LEN(Under15Boys!C82)-FIND(" ",Under15Boys!C82))</f>
        <v>#VALUE!</v>
      </c>
      <c r="H784" s="21" t="e">
        <f>VLOOKUP(Under15Boys!D82,clubs!A:B,2,FALSE)</f>
        <v>#N/A</v>
      </c>
      <c r="I784" s="21" t="str">
        <f>B784&amp;A784</f>
        <v>U15M</v>
      </c>
      <c r="J784" s="117">
        <f>Under15Boys!E82</f>
        <v>0.0</v>
      </c>
      <c r="K784" s="127" t="str">
        <f>Under15Boys!X82</f>
        <v/>
      </c>
    </row>
    <row r="785" spans="1:18">
      <c r="A785" s="21" t="str">
        <f>Under15Boys!T83</f>
        <v>M</v>
      </c>
      <c r="B785" s="21" t="str">
        <f>Under15Boys!U83</f>
        <v>U15</v>
      </c>
      <c r="C785" s="21" t="str">
        <f>Under15Boys!V83</f>
        <v>80HU15M</v>
      </c>
      <c r="D785" s="21" t="str">
        <f>Under15Boys!W83</f>
        <v>B</v>
      </c>
      <c r="E785" s="98" t="str">
        <f>Under15Boys!B83</f>
        <v>7</v>
      </c>
      <c r="F785" s="21" t="e">
        <f>LEFT(Under15Boys!C83,FIND(" ",Under15Boys!C83)-1)</f>
        <v>#VALUE!</v>
      </c>
      <c r="G785" s="21" t="e">
        <f>RIGHT(Under15Boys!C83,LEN(Under15Boys!C83)-FIND(" ",Under15Boys!C83))</f>
        <v>#VALUE!</v>
      </c>
      <c r="H785" s="21" t="e">
        <f>VLOOKUP(Under15Boys!D83,clubs!A:B,2,FALSE)</f>
        <v>#N/A</v>
      </c>
      <c r="I785" s="21" t="str">
        <f>B785&amp;A785</f>
        <v>U15M</v>
      </c>
      <c r="J785" s="117">
        <f>Under15Boys!E83</f>
        <v>0.0</v>
      </c>
      <c r="K785" s="127" t="str">
        <f>Under15Boys!X83</f>
        <v/>
      </c>
    </row>
    <row r="786" spans="1:18">
      <c r="A786" s="21" t="str">
        <f>Under15Boys!T84</f>
        <v>M</v>
      </c>
      <c r="B786" s="21" t="str">
        <f>Under15Boys!U84</f>
        <v>U15</v>
      </c>
      <c r="C786" s="21" t="str">
        <f>Under15Boys!V84</f>
        <v>80HU15M</v>
      </c>
      <c r="D786" s="21" t="str">
        <f>Under15Boys!W84</f>
        <v>B</v>
      </c>
      <c r="E786" s="98" t="str">
        <f>Under15Boys!B84</f>
        <v>8</v>
      </c>
      <c r="F786" s="21" t="e">
        <f>LEFT(Under15Boys!C84,FIND(" ",Under15Boys!C84)-1)</f>
        <v>#VALUE!</v>
      </c>
      <c r="G786" s="21" t="e">
        <f>RIGHT(Under15Boys!C84,LEN(Under15Boys!C84)-FIND(" ",Under15Boys!C84))</f>
        <v>#VALUE!</v>
      </c>
      <c r="H786" s="21" t="e">
        <f>VLOOKUP(Under15Boys!D84,clubs!A:B,2,FALSE)</f>
        <v>#N/A</v>
      </c>
      <c r="I786" s="21" t="str">
        <f>B786&amp;A786</f>
        <v>U15M</v>
      </c>
      <c r="J786" s="117">
        <f>Under15Boys!E84</f>
        <v>0.0</v>
      </c>
      <c r="K786" s="127" t="str">
        <f>Under15Boys!X84</f>
        <v/>
      </c>
    </row>
    <row r="787" spans="1:18">
      <c r="A787" s="21">
        <f>Under15Boys!T85</f>
        <v>0.0</v>
      </c>
      <c r="B787" s="21">
        <f>Under15Boys!U85</f>
        <v>0.0</v>
      </c>
      <c r="C787" s="21">
        <f>Under15Boys!V85</f>
        <v>0.0</v>
      </c>
      <c r="D787" s="21">
        <f>Under15Boys!W85</f>
        <v>0.0</v>
      </c>
      <c r="E787" s="98">
        <f>Under15Boys!B85</f>
        <v>0.0</v>
      </c>
      <c r="F787" s="21" t="str">
        <f>LEFT(Under15Boys!C85,FIND(" ",Under15Boys!C85)-1)</f>
        <v>U15</v>
      </c>
      <c r="G787" s="21" t="str">
        <f>RIGHT(Under15Boys!C85,LEN(Under15Boys!C85)-FIND(" ",Under15Boys!C85))</f>
        <v>Boy's A High Jump</v>
      </c>
      <c r="H787" s="21" t="e">
        <f>VLOOKUP(Under15Boys!D85,clubs!A:B,2,FALSE)</f>
        <v>#N/A</v>
      </c>
      <c r="I787" s="21" t="str">
        <f>B787&amp;A787</f>
        <v>00</v>
      </c>
      <c r="J787" s="117" t="str">
        <f>Under15Boys!E85</f>
        <v>.</v>
      </c>
      <c r="K787" s="127">
        <f>Under15Boys!X85</f>
        <v>0.0</v>
      </c>
    </row>
    <row r="788" spans="1:18">
      <c r="A788" s="21" t="str">
        <f>Under15Boys!T86</f>
        <v>M</v>
      </c>
      <c r="B788" s="21" t="str">
        <f>Under15Boys!U86</f>
        <v>U15</v>
      </c>
      <c r="C788" s="21" t="str">
        <f>Under15Boys!V86</f>
        <v>HJ</v>
      </c>
      <c r="D788" s="21" t="str">
        <f>Under15Boys!W86</f>
        <v>A</v>
      </c>
      <c r="E788" s="98">
        <f>Under15Boys!B86</f>
        <v>1.0</v>
      </c>
      <c r="F788" s="21" t="str">
        <f>LEFT(Under15Boys!C86,FIND(" ",Under15Boys!C86)-1)</f>
        <v>Tariq</v>
      </c>
      <c r="G788" s="21" t="str">
        <f>RIGHT(Under15Boys!C86,LEN(Under15Boys!C86)-FIND(" ",Under15Boys!C86))</f>
        <v>Wild</v>
      </c>
      <c r="H788" s="21" t="str">
        <f>VLOOKUP(Under15Boys!D86,clubs!A:B,2,FALSE)</f>
        <v>High</v>
      </c>
      <c r="I788" s="21" t="str">
        <f>B788&amp;A788</f>
        <v>U15M</v>
      </c>
      <c r="J788" s="117">
        <f>Under15Boys!E86</f>
        <v>1.55</v>
      </c>
      <c r="K788" s="127">
        <f>Under15Boys!X86</f>
        <v>0.0</v>
      </c>
    </row>
    <row r="789" spans="1:18">
      <c r="A789" s="21" t="str">
        <f>Under15Boys!T87</f>
        <v>M</v>
      </c>
      <c r="B789" s="21" t="str">
        <f>Under15Boys!U87</f>
        <v>U15</v>
      </c>
      <c r="C789" s="21" t="str">
        <f>Under15Boys!V87</f>
        <v>HJ</v>
      </c>
      <c r="D789" s="21" t="str">
        <f>Under15Boys!W87</f>
        <v>A</v>
      </c>
      <c r="E789" s="98">
        <f>Under15Boys!B87</f>
        <v>2.0</v>
      </c>
      <c r="F789" s="21" t="str">
        <f>LEFT(Under15Boys!C87,FIND(" ",Under15Boys!C87)-1)</f>
        <v>Brendan</v>
      </c>
      <c r="G789" s="21" t="str">
        <f>RIGHT(Under15Boys!C87,LEN(Under15Boys!C87)-FIND(" ",Under15Boys!C87))</f>
        <v>Healy</v>
      </c>
      <c r="H789" s="21" t="str">
        <f>VLOOKUP(Under15Boys!D87,clubs!A:B,2,FALSE)</f>
        <v>E&amp;H</v>
      </c>
      <c r="I789" s="21" t="str">
        <f>B789&amp;A789</f>
        <v>U15M</v>
      </c>
      <c r="J789" s="117">
        <f>Under15Boys!E87</f>
        <v>1.55</v>
      </c>
      <c r="K789" s="127">
        <f>Under15Boys!X87</f>
        <v>0.0</v>
      </c>
    </row>
    <row r="790" spans="1:18">
      <c r="A790" s="21" t="str">
        <f>Under15Boys!T88</f>
        <v>M</v>
      </c>
      <c r="B790" s="21" t="str">
        <f>Under15Boys!U88</f>
        <v>U15</v>
      </c>
      <c r="C790" s="21" t="str">
        <f>Under15Boys!V88</f>
        <v>HJ</v>
      </c>
      <c r="D790" s="21" t="str">
        <f>Under15Boys!W88</f>
        <v>A</v>
      </c>
      <c r="E790" s="98">
        <f>Under15Boys!B88</f>
        <v>3.0</v>
      </c>
      <c r="F790" s="21" t="str">
        <f>LEFT(Under15Boys!C88,FIND(" ",Under15Boys!C88)-1)</f>
        <v>Kai</v>
      </c>
      <c r="G790" s="21" t="str">
        <f>RIGHT(Under15Boys!C88,LEN(Under15Boys!C88)-FIND(" ",Under15Boys!C88))</f>
        <v>English</v>
      </c>
      <c r="H790" s="21" t="str">
        <f>VLOOKUP(Under15Boys!D88,clubs!A:B,2,FALSE)</f>
        <v>ESM</v>
      </c>
      <c r="I790" s="21" t="str">
        <f>B790&amp;A790</f>
        <v>U15M</v>
      </c>
      <c r="J790" s="117">
        <f>Under15Boys!E88</f>
        <v>1.5</v>
      </c>
      <c r="K790" s="127">
        <f>Under15Boys!X88</f>
        <v>0.0</v>
      </c>
    </row>
    <row r="791" spans="1:18">
      <c r="A791" s="21" t="str">
        <f>Under15Boys!T89</f>
        <v>M</v>
      </c>
      <c r="B791" s="21" t="str">
        <f>Under15Boys!U89</f>
        <v>U15</v>
      </c>
      <c r="C791" s="21" t="str">
        <f>Under15Boys!V89</f>
        <v>HJ</v>
      </c>
      <c r="D791" s="21" t="str">
        <f>Under15Boys!W89</f>
        <v>A</v>
      </c>
      <c r="E791" s="98" t="str">
        <f>Under15Boys!B89</f>
        <v>4</v>
      </c>
      <c r="F791" s="21" t="e">
        <f>LEFT(Under15Boys!C89,FIND(" ",Under15Boys!C89)-1)</f>
        <v>#VALUE!</v>
      </c>
      <c r="G791" s="21" t="e">
        <f>RIGHT(Under15Boys!C89,LEN(Under15Boys!C89)-FIND(" ",Under15Boys!C89))</f>
        <v>#VALUE!</v>
      </c>
      <c r="H791" s="21" t="e">
        <f>VLOOKUP(Under15Boys!D89,clubs!A:B,2,FALSE)</f>
        <v>#N/A</v>
      </c>
      <c r="I791" s="21" t="str">
        <f>B791&amp;A791</f>
        <v>U15M</v>
      </c>
      <c r="J791" s="117">
        <f>Under15Boys!E89</f>
        <v>0.0</v>
      </c>
      <c r="K791" s="127">
        <f>Under15Boys!X89</f>
        <v>0.0</v>
      </c>
    </row>
    <row r="792" spans="1:18">
      <c r="A792" s="21" t="str">
        <f>Under15Boys!T90</f>
        <v>M</v>
      </c>
      <c r="B792" s="21" t="str">
        <f>Under15Boys!U90</f>
        <v>U15</v>
      </c>
      <c r="C792" s="21" t="str">
        <f>Under15Boys!V90</f>
        <v>HJ</v>
      </c>
      <c r="D792" s="21" t="str">
        <f>Under15Boys!W90</f>
        <v>A</v>
      </c>
      <c r="E792" s="98" t="str">
        <f>Under15Boys!B90</f>
        <v>5</v>
      </c>
      <c r="F792" s="21" t="e">
        <f>LEFT(Under15Boys!C90,FIND(" ",Under15Boys!C90)-1)</f>
        <v>#VALUE!</v>
      </c>
      <c r="G792" s="21" t="e">
        <f>RIGHT(Under15Boys!C90,LEN(Under15Boys!C90)-FIND(" ",Under15Boys!C90))</f>
        <v>#VALUE!</v>
      </c>
      <c r="H792" s="21" t="e">
        <f>VLOOKUP(Under15Boys!D90,clubs!A:B,2,FALSE)</f>
        <v>#N/A</v>
      </c>
      <c r="I792" s="21" t="str">
        <f>B792&amp;A792</f>
        <v>U15M</v>
      </c>
      <c r="J792" s="117">
        <f>Under15Boys!E90</f>
        <v>0.0</v>
      </c>
      <c r="K792" s="127">
        <f>Under15Boys!X90</f>
        <v>0.0</v>
      </c>
    </row>
    <row r="793" spans="1:18">
      <c r="A793" s="21" t="str">
        <f>Under15Boys!T91</f>
        <v>M</v>
      </c>
      <c r="B793" s="21" t="str">
        <f>Under15Boys!U91</f>
        <v>U15</v>
      </c>
      <c r="C793" s="21" t="str">
        <f>Under15Boys!V91</f>
        <v>HJ</v>
      </c>
      <c r="D793" s="21" t="str">
        <f>Under15Boys!W91</f>
        <v>A</v>
      </c>
      <c r="E793" s="98" t="str">
        <f>Under15Boys!B91</f>
        <v>6</v>
      </c>
      <c r="F793" s="21" t="e">
        <f>LEFT(Under15Boys!C91,FIND(" ",Under15Boys!C91)-1)</f>
        <v>#VALUE!</v>
      </c>
      <c r="G793" s="21" t="e">
        <f>RIGHT(Under15Boys!C91,LEN(Under15Boys!C91)-FIND(" ",Under15Boys!C91))</f>
        <v>#VALUE!</v>
      </c>
      <c r="H793" s="21" t="e">
        <f>VLOOKUP(Under15Boys!D91,clubs!A:B,2,FALSE)</f>
        <v>#N/A</v>
      </c>
      <c r="I793" s="21" t="str">
        <f>B793&amp;A793</f>
        <v>U15M</v>
      </c>
      <c r="J793" s="117">
        <f>Under15Boys!E91</f>
        <v>0.0</v>
      </c>
      <c r="K793" s="127">
        <f>Under15Boys!X91</f>
        <v>0.0</v>
      </c>
    </row>
    <row r="794" spans="1:18">
      <c r="A794" s="21" t="str">
        <f>Under15Boys!T92</f>
        <v>M</v>
      </c>
      <c r="B794" s="21" t="str">
        <f>Under15Boys!U92</f>
        <v>U15</v>
      </c>
      <c r="C794" s="21" t="str">
        <f>Under15Boys!V92</f>
        <v>HJ</v>
      </c>
      <c r="D794" s="21" t="str">
        <f>Under15Boys!W92</f>
        <v>A</v>
      </c>
      <c r="E794" s="98" t="str">
        <f>Under15Boys!B92</f>
        <v>7</v>
      </c>
      <c r="F794" s="21" t="e">
        <f>LEFT(Under15Boys!C92,FIND(" ",Under15Boys!C92)-1)</f>
        <v>#VALUE!</v>
      </c>
      <c r="G794" s="21" t="e">
        <f>RIGHT(Under15Boys!C92,LEN(Under15Boys!C92)-FIND(" ",Under15Boys!C92))</f>
        <v>#VALUE!</v>
      </c>
      <c r="H794" s="21" t="e">
        <f>VLOOKUP(Under15Boys!D92,clubs!A:B,2,FALSE)</f>
        <v>#N/A</v>
      </c>
      <c r="I794" s="21" t="str">
        <f>B794&amp;A794</f>
        <v>U15M</v>
      </c>
      <c r="J794" s="117">
        <f>Under15Boys!E92</f>
        <v>0.0</v>
      </c>
      <c r="K794" s="127">
        <f>Under15Boys!X92</f>
        <v>0.0</v>
      </c>
    </row>
    <row r="795" spans="1:18">
      <c r="A795" s="21" t="str">
        <f>Under15Boys!T93</f>
        <v>M</v>
      </c>
      <c r="B795" s="21" t="str">
        <f>Under15Boys!U93</f>
        <v>U15</v>
      </c>
      <c r="C795" s="21" t="str">
        <f>Under15Boys!V93</f>
        <v>HJ</v>
      </c>
      <c r="D795" s="21" t="str">
        <f>Under15Boys!W93</f>
        <v>A</v>
      </c>
      <c r="E795" s="98" t="str">
        <f>Under15Boys!B93</f>
        <v>8</v>
      </c>
      <c r="F795" s="21" t="e">
        <f>LEFT(Under15Boys!C93,FIND(" ",Under15Boys!C93)-1)</f>
        <v>#VALUE!</v>
      </c>
      <c r="G795" s="21" t="e">
        <f>RIGHT(Under15Boys!C93,LEN(Under15Boys!C93)-FIND(" ",Under15Boys!C93))</f>
        <v>#VALUE!</v>
      </c>
      <c r="H795" s="21" t="e">
        <f>VLOOKUP(Under15Boys!D93,clubs!A:B,2,FALSE)</f>
        <v>#N/A</v>
      </c>
      <c r="I795" s="21" t="str">
        <f>B795&amp;A795</f>
        <v>U15M</v>
      </c>
      <c r="J795" s="117">
        <f>Under15Boys!E93</f>
        <v>0.0</v>
      </c>
      <c r="K795" s="127">
        <f>Under15Boys!X93</f>
        <v>0.0</v>
      </c>
    </row>
    <row r="796" spans="1:18">
      <c r="A796" s="21">
        <f>Under15Boys!T94</f>
        <v>0.0</v>
      </c>
      <c r="B796" s="21">
        <f>Under15Boys!U94</f>
        <v>0.0</v>
      </c>
      <c r="C796" s="21">
        <f>Under15Boys!V94</f>
        <v>0.0</v>
      </c>
      <c r="D796" s="21">
        <f>Under15Boys!W94</f>
        <v>0.0</v>
      </c>
      <c r="E796" s="98">
        <f>Under15Boys!B94</f>
        <v>0.0</v>
      </c>
      <c r="F796" s="21" t="str">
        <f>LEFT(Under15Boys!C94,FIND(" ",Under15Boys!C94)-1)</f>
        <v>U15</v>
      </c>
      <c r="G796" s="21" t="str">
        <f>RIGHT(Under15Boys!C94,LEN(Under15Boys!C94)-FIND(" ",Under15Boys!C94))</f>
        <v>Boy's B High Jump</v>
      </c>
      <c r="H796" s="21" t="e">
        <f>VLOOKUP(Under15Boys!D94,clubs!A:B,2,FALSE)</f>
        <v>#N/A</v>
      </c>
      <c r="I796" s="21" t="str">
        <f>B796&amp;A796</f>
        <v>00</v>
      </c>
      <c r="J796" s="117" t="str">
        <f>Under15Boys!E94</f>
        <v>.</v>
      </c>
      <c r="K796" s="127">
        <f>Under15Boys!X94</f>
        <v>0.0</v>
      </c>
    </row>
    <row r="797" spans="1:18">
      <c r="A797" s="21" t="str">
        <f>Under15Boys!T95</f>
        <v>M</v>
      </c>
      <c r="B797" s="21" t="str">
        <f>Under15Boys!U95</f>
        <v>U15</v>
      </c>
      <c r="C797" s="21" t="str">
        <f>Under15Boys!V95</f>
        <v>HJ</v>
      </c>
      <c r="D797" s="21" t="str">
        <f>Under15Boys!W95</f>
        <v>B</v>
      </c>
      <c r="E797" s="98">
        <f>Under15Boys!B95</f>
        <v>1.0</v>
      </c>
      <c r="F797" s="21" t="str">
        <f>LEFT(Under15Boys!C95,FIND(" ",Under15Boys!C95)-1)</f>
        <v>Kirk</v>
      </c>
      <c r="G797" s="21" t="str">
        <f>RIGHT(Under15Boys!C95,LEN(Under15Boys!C95)-FIND(" ",Under15Boys!C95))</f>
        <v>Lebdiri</v>
      </c>
      <c r="H797" s="21" t="str">
        <f>VLOOKUP(Under15Boys!D95,clubs!A:B,2,FALSE)</f>
        <v>ESM</v>
      </c>
      <c r="I797" s="21" t="str">
        <f>B797&amp;A797</f>
        <v>U15M</v>
      </c>
      <c r="J797" s="117">
        <f>Under15Boys!E95</f>
        <v>1.35</v>
      </c>
      <c r="K797" s="127">
        <f>Under15Boys!X95</f>
        <v>0.0</v>
      </c>
    </row>
    <row r="798" spans="1:18">
      <c r="A798" s="21" t="str">
        <f>Under15Boys!T96</f>
        <v>M</v>
      </c>
      <c r="B798" s="21" t="str">
        <f>Under15Boys!U96</f>
        <v>U15</v>
      </c>
      <c r="C798" s="21" t="str">
        <f>Under15Boys!V96</f>
        <v>HJ</v>
      </c>
      <c r="D798" s="21" t="str">
        <f>Under15Boys!W96</f>
        <v>B</v>
      </c>
      <c r="E798" s="98">
        <f>Under15Boys!B96</f>
        <v>2.0</v>
      </c>
      <c r="F798" s="21" t="e">
        <f>LEFT(Under15Boys!C96,FIND(" ",Under15Boys!C96)-1)</f>
        <v>#VALUE!</v>
      </c>
      <c r="G798" s="21" t="e">
        <f>RIGHT(Under15Boys!C96,LEN(Under15Boys!C96)-FIND(" ",Under15Boys!C96))</f>
        <v>#VALUE!</v>
      </c>
      <c r="H798" s="21" t="e">
        <f>VLOOKUP(Under15Boys!D96,clubs!A:B,2,FALSE)</f>
        <v>#N/A</v>
      </c>
      <c r="I798" s="21" t="str">
        <f>B798&amp;A798</f>
        <v>U15M</v>
      </c>
      <c r="J798" s="117">
        <f>Under15Boys!E96</f>
        <v>0.0</v>
      </c>
      <c r="K798" s="127">
        <f>Under15Boys!X96</f>
        <v>0.0</v>
      </c>
    </row>
    <row r="799" spans="1:18">
      <c r="A799" s="21" t="str">
        <f>Under15Boys!T97</f>
        <v>M</v>
      </c>
      <c r="B799" s="21" t="str">
        <f>Under15Boys!U97</f>
        <v>U15</v>
      </c>
      <c r="C799" s="21" t="str">
        <f>Under15Boys!V97</f>
        <v>HJ</v>
      </c>
      <c r="D799" s="21" t="str">
        <f>Under15Boys!W97</f>
        <v>B</v>
      </c>
      <c r="E799" s="98">
        <f>Under15Boys!B97</f>
        <v>3.0</v>
      </c>
      <c r="F799" s="21" t="e">
        <f>LEFT(Under15Boys!C97,FIND(" ",Under15Boys!C97)-1)</f>
        <v>#VALUE!</v>
      </c>
      <c r="G799" s="21" t="e">
        <f>RIGHT(Under15Boys!C97,LEN(Under15Boys!C97)-FIND(" ",Under15Boys!C97))</f>
        <v>#VALUE!</v>
      </c>
      <c r="H799" s="21" t="e">
        <f>VLOOKUP(Under15Boys!D97,clubs!A:B,2,FALSE)</f>
        <v>#N/A</v>
      </c>
      <c r="I799" s="21" t="str">
        <f>B799&amp;A799</f>
        <v>U15M</v>
      </c>
      <c r="J799" s="117">
        <f>Under15Boys!E97</f>
        <v>0.0</v>
      </c>
      <c r="K799" s="127">
        <f>Under15Boys!X97</f>
        <v>0.0</v>
      </c>
    </row>
    <row r="800" spans="1:18">
      <c r="A800" s="21" t="str">
        <f>Under15Boys!T98</f>
        <v>M</v>
      </c>
      <c r="B800" s="21" t="str">
        <f>Under15Boys!U98</f>
        <v>U15</v>
      </c>
      <c r="C800" s="21" t="str">
        <f>Under15Boys!V98</f>
        <v>HJ</v>
      </c>
      <c r="D800" s="21" t="str">
        <f>Under15Boys!W98</f>
        <v>B</v>
      </c>
      <c r="E800" s="98" t="str">
        <f>Under15Boys!B98</f>
        <v>4</v>
      </c>
      <c r="F800" s="21" t="e">
        <f>LEFT(Under15Boys!C98,FIND(" ",Under15Boys!C98)-1)</f>
        <v>#VALUE!</v>
      </c>
      <c r="G800" s="21" t="e">
        <f>RIGHT(Under15Boys!C98,LEN(Under15Boys!C98)-FIND(" ",Under15Boys!C98))</f>
        <v>#VALUE!</v>
      </c>
      <c r="H800" s="21" t="e">
        <f>VLOOKUP(Under15Boys!D98,clubs!A:B,2,FALSE)</f>
        <v>#N/A</v>
      </c>
      <c r="I800" s="21" t="str">
        <f>B800&amp;A800</f>
        <v>U15M</v>
      </c>
      <c r="J800" s="117">
        <f>Under15Boys!E98</f>
        <v>0.0</v>
      </c>
      <c r="K800" s="127">
        <f>Under15Boys!X98</f>
        <v>0.0</v>
      </c>
    </row>
    <row r="801" spans="1:18">
      <c r="A801" s="21" t="str">
        <f>Under15Boys!T99</f>
        <v>M</v>
      </c>
      <c r="B801" s="21" t="str">
        <f>Under15Boys!U99</f>
        <v>U15</v>
      </c>
      <c r="C801" s="21" t="str">
        <f>Under15Boys!V99</f>
        <v>HJ</v>
      </c>
      <c r="D801" s="21" t="str">
        <f>Under15Boys!W99</f>
        <v>B</v>
      </c>
      <c r="E801" s="98" t="str">
        <f>Under15Boys!B99</f>
        <v>5</v>
      </c>
      <c r="F801" s="21" t="e">
        <f>LEFT(Under15Boys!C99,FIND(" ",Under15Boys!C99)-1)</f>
        <v>#VALUE!</v>
      </c>
      <c r="G801" s="21" t="e">
        <f>RIGHT(Under15Boys!C99,LEN(Under15Boys!C99)-FIND(" ",Under15Boys!C99))</f>
        <v>#VALUE!</v>
      </c>
      <c r="H801" s="21" t="e">
        <f>VLOOKUP(Under15Boys!D99,clubs!A:B,2,FALSE)</f>
        <v>#N/A</v>
      </c>
      <c r="I801" s="21" t="str">
        <f>B801&amp;A801</f>
        <v>U15M</v>
      </c>
      <c r="J801" s="117">
        <f>Under15Boys!E99</f>
        <v>0.0</v>
      </c>
      <c r="K801" s="127">
        <f>Under15Boys!X99</f>
        <v>0.0</v>
      </c>
    </row>
    <row r="802" spans="1:18">
      <c r="A802" s="21" t="str">
        <f>Under15Boys!T100</f>
        <v>M</v>
      </c>
      <c r="B802" s="21" t="str">
        <f>Under15Boys!U100</f>
        <v>U15</v>
      </c>
      <c r="C802" s="21" t="str">
        <f>Under15Boys!V100</f>
        <v>HJ</v>
      </c>
      <c r="D802" s="21" t="str">
        <f>Under15Boys!W100</f>
        <v>B</v>
      </c>
      <c r="E802" s="98" t="str">
        <f>Under15Boys!B100</f>
        <v>6</v>
      </c>
      <c r="F802" s="21" t="e">
        <f>LEFT(Under15Boys!C100,FIND(" ",Under15Boys!C100)-1)</f>
        <v>#VALUE!</v>
      </c>
      <c r="G802" s="21" t="e">
        <f>RIGHT(Under15Boys!C100,LEN(Under15Boys!C100)-FIND(" ",Under15Boys!C100))</f>
        <v>#VALUE!</v>
      </c>
      <c r="H802" s="21" t="e">
        <f>VLOOKUP(Under15Boys!D100,clubs!A:B,2,FALSE)</f>
        <v>#N/A</v>
      </c>
      <c r="I802" s="21" t="str">
        <f>B802&amp;A802</f>
        <v>U15M</v>
      </c>
      <c r="J802" s="117">
        <f>Under15Boys!E100</f>
        <v>0.0</v>
      </c>
      <c r="K802" s="127">
        <f>Under15Boys!X100</f>
        <v>0.0</v>
      </c>
    </row>
    <row r="803" spans="1:18">
      <c r="A803" s="21" t="str">
        <f>Under15Boys!T101</f>
        <v>M</v>
      </c>
      <c r="B803" s="21" t="str">
        <f>Under15Boys!U101</f>
        <v>U15</v>
      </c>
      <c r="C803" s="21" t="str">
        <f>Under15Boys!V101</f>
        <v>HJ</v>
      </c>
      <c r="D803" s="21" t="str">
        <f>Under15Boys!W101</f>
        <v>B</v>
      </c>
      <c r="E803" s="98" t="str">
        <f>Under15Boys!B101</f>
        <v>7</v>
      </c>
      <c r="F803" s="21" t="e">
        <f>LEFT(Under15Boys!C101,FIND(" ",Under15Boys!C101)-1)</f>
        <v>#VALUE!</v>
      </c>
      <c r="G803" s="21" t="e">
        <f>RIGHT(Under15Boys!C101,LEN(Under15Boys!C101)-FIND(" ",Under15Boys!C101))</f>
        <v>#VALUE!</v>
      </c>
      <c r="H803" s="21" t="e">
        <f>VLOOKUP(Under15Boys!D101,clubs!A:B,2,FALSE)</f>
        <v>#N/A</v>
      </c>
      <c r="I803" s="21" t="str">
        <f>B803&amp;A803</f>
        <v>U15M</v>
      </c>
      <c r="J803" s="117">
        <f>Under15Boys!E101</f>
        <v>0.0</v>
      </c>
      <c r="K803" s="127">
        <f>Under15Boys!X101</f>
        <v>0.0</v>
      </c>
    </row>
    <row r="804" spans="1:18">
      <c r="A804" s="21" t="str">
        <f>Under15Boys!T102</f>
        <v>M</v>
      </c>
      <c r="B804" s="21" t="str">
        <f>Under15Boys!U102</f>
        <v>U15</v>
      </c>
      <c r="C804" s="21" t="str">
        <f>Under15Boys!V102</f>
        <v>HJ</v>
      </c>
      <c r="D804" s="21" t="str">
        <f>Under15Boys!W102</f>
        <v>B</v>
      </c>
      <c r="E804" s="98" t="str">
        <f>Under15Boys!B102</f>
        <v>8</v>
      </c>
      <c r="F804" s="21" t="e">
        <f>LEFT(Under15Boys!C102,FIND(" ",Under15Boys!C102)-1)</f>
        <v>#VALUE!</v>
      </c>
      <c r="G804" s="21" t="e">
        <f>RIGHT(Under15Boys!C102,LEN(Under15Boys!C102)-FIND(" ",Under15Boys!C102))</f>
        <v>#VALUE!</v>
      </c>
      <c r="H804" s="21" t="e">
        <f>VLOOKUP(Under15Boys!D102,clubs!A:B,2,FALSE)</f>
        <v>#N/A</v>
      </c>
      <c r="I804" s="21" t="str">
        <f>B804&amp;A804</f>
        <v>U15M</v>
      </c>
      <c r="J804" s="117">
        <f>Under15Boys!E102</f>
        <v>0.0</v>
      </c>
      <c r="K804" s="127">
        <f>Under15Boys!X102</f>
        <v>0.0</v>
      </c>
    </row>
    <row r="805" spans="1:18">
      <c r="A805" s="21">
        <f>Under15Boys!T103</f>
        <v>0.0</v>
      </c>
      <c r="B805" s="21">
        <f>Under15Boys!U103</f>
        <v>0.0</v>
      </c>
      <c r="C805" s="21">
        <f>Under15Boys!V103</f>
        <v>0.0</v>
      </c>
      <c r="D805" s="21">
        <f>Under15Boys!W103</f>
        <v>0.0</v>
      </c>
      <c r="E805" s="98">
        <f>Under15Boys!B103</f>
        <v>0.0</v>
      </c>
      <c r="F805" s="21" t="str">
        <f>LEFT(Under15Boys!C103,FIND(" ",Under15Boys!C103)-1)</f>
        <v>U15</v>
      </c>
      <c r="G805" s="21" t="str">
        <f>RIGHT(Under15Boys!C103,LEN(Under15Boys!C103)-FIND(" ",Under15Boys!C103))</f>
        <v>Boy's A Long Jump</v>
      </c>
      <c r="H805" s="21" t="e">
        <f>VLOOKUP(Under15Boys!D103,clubs!A:B,2,FALSE)</f>
        <v>#N/A</v>
      </c>
      <c r="I805" s="21" t="str">
        <f>B805&amp;A805</f>
        <v>00</v>
      </c>
      <c r="J805" s="117" t="str">
        <f>Under15Boys!E103</f>
        <v>.</v>
      </c>
      <c r="K805" s="127">
        <f>Under15Boys!X103</f>
        <v>0.0</v>
      </c>
    </row>
    <row r="806" spans="1:18">
      <c r="A806" s="21" t="str">
        <f>Under15Boys!T104</f>
        <v>M</v>
      </c>
      <c r="B806" s="21" t="str">
        <f>Under15Boys!U104</f>
        <v>U15</v>
      </c>
      <c r="C806" s="21" t="str">
        <f>Under15Boys!V104</f>
        <v>LJ</v>
      </c>
      <c r="D806" s="21" t="str">
        <f>Under15Boys!W104</f>
        <v>A</v>
      </c>
      <c r="E806" s="98">
        <f>Under15Boys!B104</f>
        <v>1.0</v>
      </c>
      <c r="F806" s="21" t="str">
        <f>LEFT(Under15Boys!C104,FIND(" ",Under15Boys!C104)-1)</f>
        <v>Alex</v>
      </c>
      <c r="G806" s="21" t="str">
        <f>RIGHT(Under15Boys!C104,LEN(Under15Boys!C104)-FIND(" ",Under15Boys!C104))</f>
        <v>Lytrides</v>
      </c>
      <c r="H806" s="21" t="str">
        <f>VLOOKUP(Under15Boys!D104,clubs!A:B,2,FALSE)</f>
        <v>Trent P</v>
      </c>
      <c r="I806" s="21" t="str">
        <f>B806&amp;A806</f>
        <v>U15M</v>
      </c>
      <c r="J806" s="117">
        <f>Under15Boys!E104</f>
        <v>4.45</v>
      </c>
      <c r="K806" s="127" t="str">
        <f>Under15Boys!X104</f>
        <v/>
      </c>
    </row>
    <row r="807" spans="1:18">
      <c r="A807" s="21" t="str">
        <f>Under15Boys!T105</f>
        <v>M</v>
      </c>
      <c r="B807" s="21" t="str">
        <f>Under15Boys!U105</f>
        <v>U15</v>
      </c>
      <c r="C807" s="21" t="str">
        <f>Under15Boys!V105</f>
        <v>LJ</v>
      </c>
      <c r="D807" s="21" t="str">
        <f>Under15Boys!W105</f>
        <v>A</v>
      </c>
      <c r="E807" s="98">
        <f>Under15Boys!B105</f>
        <v>2.0</v>
      </c>
      <c r="F807" s="21" t="str">
        <f>LEFT(Under15Boys!C105,FIND(" ",Under15Boys!C105)-1)</f>
        <v>ZAKI</v>
      </c>
      <c r="G807" s="21" t="str">
        <f>RIGHT(Under15Boys!C105,LEN(Under15Boys!C105)-FIND(" ",Under15Boys!C105))</f>
        <v>JAHARE</v>
      </c>
      <c r="H807" s="21" t="str">
        <f>VLOOKUP(Under15Boys!D105,clubs!A:B,2,FALSE)</f>
        <v>High</v>
      </c>
      <c r="I807" s="21" t="str">
        <f>B807&amp;A807</f>
        <v>U15M</v>
      </c>
      <c r="J807" s="117">
        <f>Under15Boys!E105</f>
        <v>4.42</v>
      </c>
      <c r="K807" s="127" t="str">
        <f>Under15Boys!X105</f>
        <v/>
      </c>
    </row>
    <row r="808" spans="1:18">
      <c r="A808" s="21" t="str">
        <f>Under15Boys!T106</f>
        <v>M</v>
      </c>
      <c r="B808" s="21" t="str">
        <f>Under15Boys!U106</f>
        <v>U15</v>
      </c>
      <c r="C808" s="21" t="str">
        <f>Under15Boys!V106</f>
        <v>LJ</v>
      </c>
      <c r="D808" s="21" t="str">
        <f>Under15Boys!W106</f>
        <v>A</v>
      </c>
      <c r="E808" s="98">
        <f>Under15Boys!B106</f>
        <v>3.0</v>
      </c>
      <c r="F808" s="21" t="str">
        <f>LEFT(Under15Boys!C106,FIND(" ",Under15Boys!C106)-1)</f>
        <v>Josh</v>
      </c>
      <c r="G808" s="21" t="str">
        <f>RIGHT(Under15Boys!C106,LEN(Under15Boys!C106)-FIND(" ",Under15Boys!C106))</f>
        <v>Bindon-Goss</v>
      </c>
      <c r="H808" s="21" t="str">
        <f>VLOOKUP(Under15Boys!D106,clubs!A:B,2,FALSE)</f>
        <v>Barn</v>
      </c>
      <c r="I808" s="21" t="str">
        <f>B808&amp;A808</f>
        <v>U15M</v>
      </c>
      <c r="J808" s="117">
        <f>Under15Boys!E106</f>
        <v>4.2</v>
      </c>
      <c r="K808" s="127" t="str">
        <f>Under15Boys!X106</f>
        <v/>
      </c>
    </row>
    <row r="809" spans="1:18">
      <c r="A809" s="21" t="str">
        <f>Under15Boys!T107</f>
        <v>M</v>
      </c>
      <c r="B809" s="21" t="str">
        <f>Under15Boys!U107</f>
        <v>U15</v>
      </c>
      <c r="C809" s="21" t="str">
        <f>Under15Boys!V107</f>
        <v>LJ</v>
      </c>
      <c r="D809" s="21" t="str">
        <f>Under15Boys!W107</f>
        <v>A</v>
      </c>
      <c r="E809" s="98" t="str">
        <f>Under15Boys!B107</f>
        <v>4</v>
      </c>
      <c r="F809" s="21" t="str">
        <f>LEFT(Under15Boys!C107,FIND(" ",Under15Boys!C107)-1)</f>
        <v>Mikey</v>
      </c>
      <c r="G809" s="21" t="str">
        <f>RIGHT(Under15Boys!C107,LEN(Under15Boys!C107)-FIND(" ",Under15Boys!C107))</f>
        <v>Kouwiloyan</v>
      </c>
      <c r="H809" s="21" t="str">
        <f>VLOOKUP(Under15Boys!D107,clubs!A:B,2,FALSE)</f>
        <v>ESM</v>
      </c>
      <c r="I809" s="21" t="str">
        <f>B809&amp;A809</f>
        <v>U15M</v>
      </c>
      <c r="J809" s="117">
        <f>Under15Boys!E107</f>
        <v>3.8</v>
      </c>
      <c r="K809" s="127" t="str">
        <f>Under15Boys!X107</f>
        <v/>
      </c>
    </row>
    <row r="810" spans="1:18">
      <c r="A810" s="21" t="str">
        <f>Under15Boys!T108</f>
        <v>M</v>
      </c>
      <c r="B810" s="21" t="str">
        <f>Under15Boys!U108</f>
        <v>U15</v>
      </c>
      <c r="C810" s="21" t="str">
        <f>Under15Boys!V108</f>
        <v>LJ</v>
      </c>
      <c r="D810" s="21" t="str">
        <f>Under15Boys!W108</f>
        <v>A</v>
      </c>
      <c r="E810" s="98" t="str">
        <f>Under15Boys!B108</f>
        <v>5</v>
      </c>
      <c r="F810" s="21" t="e">
        <f>LEFT(Under15Boys!C108,FIND(" ",Under15Boys!C108)-1)</f>
        <v>#VALUE!</v>
      </c>
      <c r="G810" s="21" t="e">
        <f>RIGHT(Under15Boys!C108,LEN(Under15Boys!C108)-FIND(" ",Under15Boys!C108))</f>
        <v>#VALUE!</v>
      </c>
      <c r="H810" s="21" t="e">
        <f>VLOOKUP(Under15Boys!D108,clubs!A:B,2,FALSE)</f>
        <v>#N/A</v>
      </c>
      <c r="I810" s="21" t="str">
        <f>B810&amp;A810</f>
        <v>U15M</v>
      </c>
      <c r="J810" s="117">
        <f>Under15Boys!E108</f>
        <v>0.0</v>
      </c>
      <c r="K810" s="127" t="str">
        <f>Under15Boys!X108</f>
        <v/>
      </c>
    </row>
    <row r="811" spans="1:18">
      <c r="A811" s="21" t="str">
        <f>Under15Boys!T109</f>
        <v>M</v>
      </c>
      <c r="B811" s="21" t="str">
        <f>Under15Boys!U109</f>
        <v>U15</v>
      </c>
      <c r="C811" s="21" t="str">
        <f>Under15Boys!V109</f>
        <v>LJ</v>
      </c>
      <c r="D811" s="21" t="str">
        <f>Under15Boys!W109</f>
        <v>A</v>
      </c>
      <c r="E811" s="98" t="str">
        <f>Under15Boys!B109</f>
        <v>6</v>
      </c>
      <c r="F811" s="21" t="e">
        <f>LEFT(Under15Boys!C109,FIND(" ",Under15Boys!C109)-1)</f>
        <v>#VALUE!</v>
      </c>
      <c r="G811" s="21" t="e">
        <f>RIGHT(Under15Boys!C109,LEN(Under15Boys!C109)-FIND(" ",Under15Boys!C109))</f>
        <v>#VALUE!</v>
      </c>
      <c r="H811" s="21" t="e">
        <f>VLOOKUP(Under15Boys!D109,clubs!A:B,2,FALSE)</f>
        <v>#N/A</v>
      </c>
      <c r="I811" s="21" t="str">
        <f>B811&amp;A811</f>
        <v>U15M</v>
      </c>
      <c r="J811" s="117">
        <f>Under15Boys!E109</f>
        <v>0.0</v>
      </c>
      <c r="K811" s="127" t="str">
        <f>Under15Boys!X109</f>
        <v/>
      </c>
    </row>
    <row r="812" spans="1:18">
      <c r="A812" s="21" t="str">
        <f>Under15Boys!T110</f>
        <v>M</v>
      </c>
      <c r="B812" s="21" t="str">
        <f>Under15Boys!U110</f>
        <v>U15</v>
      </c>
      <c r="C812" s="21" t="str">
        <f>Under15Boys!V110</f>
        <v>LJ</v>
      </c>
      <c r="D812" s="21" t="str">
        <f>Under15Boys!W110</f>
        <v>A</v>
      </c>
      <c r="E812" s="98" t="str">
        <f>Under15Boys!B110</f>
        <v>7</v>
      </c>
      <c r="F812" s="21" t="e">
        <f>LEFT(Under15Boys!C110,FIND(" ",Under15Boys!C110)-1)</f>
        <v>#VALUE!</v>
      </c>
      <c r="G812" s="21" t="e">
        <f>RIGHT(Under15Boys!C110,LEN(Under15Boys!C110)-FIND(" ",Under15Boys!C110))</f>
        <v>#VALUE!</v>
      </c>
      <c r="H812" s="21" t="e">
        <f>VLOOKUP(Under15Boys!D110,clubs!A:B,2,FALSE)</f>
        <v>#N/A</v>
      </c>
      <c r="I812" s="21" t="str">
        <f>B812&amp;A812</f>
        <v>U15M</v>
      </c>
      <c r="J812" s="117">
        <f>Under15Boys!E110</f>
        <v>0.0</v>
      </c>
      <c r="K812" s="127" t="str">
        <f>Under15Boys!X110</f>
        <v/>
      </c>
    </row>
    <row r="813" spans="1:18">
      <c r="A813" s="21" t="str">
        <f>Under15Boys!T111</f>
        <v>M</v>
      </c>
      <c r="B813" s="21" t="str">
        <f>Under15Boys!U111</f>
        <v>U15</v>
      </c>
      <c r="C813" s="21" t="str">
        <f>Under15Boys!V111</f>
        <v>LJ</v>
      </c>
      <c r="D813" s="21" t="str">
        <f>Under15Boys!W111</f>
        <v>A</v>
      </c>
      <c r="E813" s="98" t="str">
        <f>Under15Boys!B111</f>
        <v>8</v>
      </c>
      <c r="F813" s="21" t="e">
        <f>LEFT(Under15Boys!C111,FIND(" ",Under15Boys!C111)-1)</f>
        <v>#VALUE!</v>
      </c>
      <c r="G813" s="21" t="e">
        <f>RIGHT(Under15Boys!C111,LEN(Under15Boys!C111)-FIND(" ",Under15Boys!C111))</f>
        <v>#VALUE!</v>
      </c>
      <c r="H813" s="21" t="e">
        <f>VLOOKUP(Under15Boys!D111,clubs!A:B,2,FALSE)</f>
        <v>#N/A</v>
      </c>
      <c r="I813" s="21" t="str">
        <f>B813&amp;A813</f>
        <v>U15M</v>
      </c>
      <c r="J813" s="117">
        <f>Under15Boys!E111</f>
        <v>0.0</v>
      </c>
      <c r="K813" s="127" t="str">
        <f>Under15Boys!X111</f>
        <v/>
      </c>
    </row>
    <row r="814" spans="1:18">
      <c r="A814" s="21">
        <f>Under15Boys!T112</f>
        <v>0.0</v>
      </c>
      <c r="B814" s="21">
        <f>Under15Boys!U112</f>
        <v>0.0</v>
      </c>
      <c r="C814" s="21">
        <f>Under15Boys!V112</f>
        <v>0.0</v>
      </c>
      <c r="D814" s="21">
        <f>Under15Boys!W112</f>
        <v>0.0</v>
      </c>
      <c r="E814" s="98">
        <f>Under15Boys!B112</f>
        <v>0.0</v>
      </c>
      <c r="F814" s="21" t="str">
        <f>LEFT(Under15Boys!C112,FIND(" ",Under15Boys!C112)-1)</f>
        <v>U15</v>
      </c>
      <c r="G814" s="21" t="str">
        <f>RIGHT(Under15Boys!C112,LEN(Under15Boys!C112)-FIND(" ",Under15Boys!C112))</f>
        <v>Boy's B Long Jump</v>
      </c>
      <c r="H814" s="21" t="e">
        <f>VLOOKUP(Under15Boys!D112,clubs!A:B,2,FALSE)</f>
        <v>#N/A</v>
      </c>
      <c r="I814" s="21" t="str">
        <f>B814&amp;A814</f>
        <v>00</v>
      </c>
      <c r="J814" s="117" t="str">
        <f>Under15Boys!E112</f>
        <v>.</v>
      </c>
      <c r="K814" s="127">
        <f>Under15Boys!X112</f>
        <v>0.0</v>
      </c>
    </row>
    <row r="815" spans="1:18">
      <c r="A815" s="21" t="str">
        <f>Under15Boys!T113</f>
        <v>M</v>
      </c>
      <c r="B815" s="21" t="str">
        <f>Under15Boys!U113</f>
        <v>U15</v>
      </c>
      <c r="C815" s="21" t="str">
        <f>Under15Boys!V113</f>
        <v>LJ</v>
      </c>
      <c r="D815" s="21" t="str">
        <f>Under15Boys!W113</f>
        <v>B</v>
      </c>
      <c r="E815" s="98">
        <f>Under15Boys!B113</f>
        <v>1.0</v>
      </c>
      <c r="F815" s="21" t="e">
        <f>LEFT(Under15Boys!C113,FIND(" ",Under15Boys!C113)-1)</f>
        <v>#VALUE!</v>
      </c>
      <c r="G815" s="21" t="e">
        <f>RIGHT(Under15Boys!C113,LEN(Under15Boys!C113)-FIND(" ",Under15Boys!C113))</f>
        <v>#VALUE!</v>
      </c>
      <c r="H815" s="21" t="e">
        <f>VLOOKUP(Under15Boys!D113,clubs!A:B,2,FALSE)</f>
        <v>#N/A</v>
      </c>
      <c r="I815" s="21" t="str">
        <f>B815&amp;A815</f>
        <v>U15M</v>
      </c>
      <c r="J815" s="117">
        <f>Under15Boys!E113</f>
        <v>0.0</v>
      </c>
      <c r="K815" s="127" t="str">
        <f>Under15Boys!X113</f>
        <v/>
      </c>
    </row>
    <row r="816" spans="1:18">
      <c r="A816" s="21" t="str">
        <f>Under15Boys!T114</f>
        <v>M</v>
      </c>
      <c r="B816" s="21" t="str">
        <f>Under15Boys!U114</f>
        <v>U15</v>
      </c>
      <c r="C816" s="21" t="str">
        <f>Under15Boys!V114</f>
        <v>LJ</v>
      </c>
      <c r="D816" s="21" t="str">
        <f>Under15Boys!W114</f>
        <v>B</v>
      </c>
      <c r="E816" s="98">
        <f>Under15Boys!B114</f>
        <v>2.0</v>
      </c>
      <c r="F816" s="21" t="e">
        <f>LEFT(Under15Boys!C114,FIND(" ",Under15Boys!C114)-1)</f>
        <v>#VALUE!</v>
      </c>
      <c r="G816" s="21" t="e">
        <f>RIGHT(Under15Boys!C114,LEN(Under15Boys!C114)-FIND(" ",Under15Boys!C114))</f>
        <v>#VALUE!</v>
      </c>
      <c r="H816" s="21" t="e">
        <f>VLOOKUP(Under15Boys!D114,clubs!A:B,2,FALSE)</f>
        <v>#N/A</v>
      </c>
      <c r="I816" s="21" t="str">
        <f>B816&amp;A816</f>
        <v>U15M</v>
      </c>
      <c r="J816" s="117">
        <f>Under15Boys!E114</f>
        <v>0.0</v>
      </c>
      <c r="K816" s="127" t="str">
        <f>Under15Boys!X114</f>
        <v/>
      </c>
    </row>
    <row r="817" spans="1:18">
      <c r="A817" s="21" t="str">
        <f>Under15Boys!T115</f>
        <v>M</v>
      </c>
      <c r="B817" s="21" t="str">
        <f>Under15Boys!U115</f>
        <v>U15</v>
      </c>
      <c r="C817" s="21" t="str">
        <f>Under15Boys!V115</f>
        <v>LJ</v>
      </c>
      <c r="D817" s="21" t="str">
        <f>Under15Boys!W115</f>
        <v>B</v>
      </c>
      <c r="E817" s="98">
        <f>Under15Boys!B115</f>
        <v>3.0</v>
      </c>
      <c r="F817" s="21" t="e">
        <f>LEFT(Under15Boys!C115,FIND(" ",Under15Boys!C115)-1)</f>
        <v>#VALUE!</v>
      </c>
      <c r="G817" s="21" t="e">
        <f>RIGHT(Under15Boys!C115,LEN(Under15Boys!C115)-FIND(" ",Under15Boys!C115))</f>
        <v>#VALUE!</v>
      </c>
      <c r="H817" s="21" t="e">
        <f>VLOOKUP(Under15Boys!D115,clubs!A:B,2,FALSE)</f>
        <v>#N/A</v>
      </c>
      <c r="I817" s="21" t="str">
        <f>B817&amp;A817</f>
        <v>U15M</v>
      </c>
      <c r="J817" s="117">
        <f>Under15Boys!E115</f>
        <v>0.0</v>
      </c>
      <c r="K817" s="127" t="str">
        <f>Under15Boys!X115</f>
        <v/>
      </c>
    </row>
    <row r="818" spans="1:18">
      <c r="A818" s="21" t="str">
        <f>Under15Boys!T116</f>
        <v>M</v>
      </c>
      <c r="B818" s="21" t="str">
        <f>Under15Boys!U116</f>
        <v>U15</v>
      </c>
      <c r="C818" s="21" t="str">
        <f>Under15Boys!V116</f>
        <v>LJ</v>
      </c>
      <c r="D818" s="21" t="str">
        <f>Under15Boys!W116</f>
        <v>B</v>
      </c>
      <c r="E818" s="98" t="str">
        <f>Under15Boys!B116</f>
        <v>4</v>
      </c>
      <c r="F818" s="21" t="e">
        <f>LEFT(Under15Boys!C116,FIND(" ",Under15Boys!C116)-1)</f>
        <v>#VALUE!</v>
      </c>
      <c r="G818" s="21" t="e">
        <f>RIGHT(Under15Boys!C116,LEN(Under15Boys!C116)-FIND(" ",Under15Boys!C116))</f>
        <v>#VALUE!</v>
      </c>
      <c r="H818" s="21" t="e">
        <f>VLOOKUP(Under15Boys!D116,clubs!A:B,2,FALSE)</f>
        <v>#N/A</v>
      </c>
      <c r="I818" s="21" t="str">
        <f>B818&amp;A818</f>
        <v>U15M</v>
      </c>
      <c r="J818" s="117">
        <f>Under15Boys!E116</f>
        <v>0.0</v>
      </c>
      <c r="K818" s="127" t="str">
        <f>Under15Boys!X116</f>
        <v/>
      </c>
    </row>
    <row r="819" spans="1:18">
      <c r="A819" s="21" t="str">
        <f>Under15Boys!T117</f>
        <v>M</v>
      </c>
      <c r="B819" s="21" t="str">
        <f>Under15Boys!U117</f>
        <v>U15</v>
      </c>
      <c r="C819" s="21" t="str">
        <f>Under15Boys!V117</f>
        <v>LJ</v>
      </c>
      <c r="D819" s="21" t="str">
        <f>Under15Boys!W117</f>
        <v>B</v>
      </c>
      <c r="E819" s="98" t="str">
        <f>Under15Boys!B117</f>
        <v>5</v>
      </c>
      <c r="F819" s="21" t="e">
        <f>LEFT(Under15Boys!C117,FIND(" ",Under15Boys!C117)-1)</f>
        <v>#VALUE!</v>
      </c>
      <c r="G819" s="21" t="e">
        <f>RIGHT(Under15Boys!C117,LEN(Under15Boys!C117)-FIND(" ",Under15Boys!C117))</f>
        <v>#VALUE!</v>
      </c>
      <c r="H819" s="21" t="e">
        <f>VLOOKUP(Under15Boys!D117,clubs!A:B,2,FALSE)</f>
        <v>#N/A</v>
      </c>
      <c r="I819" s="21" t="str">
        <f>B819&amp;A819</f>
        <v>U15M</v>
      </c>
      <c r="J819" s="117">
        <f>Under15Boys!E117</f>
        <v>0.0</v>
      </c>
      <c r="K819" s="127" t="str">
        <f>Under15Boys!X117</f>
        <v/>
      </c>
    </row>
    <row r="820" spans="1:18">
      <c r="A820" s="21" t="str">
        <f>Under15Boys!T118</f>
        <v>M</v>
      </c>
      <c r="B820" s="21" t="str">
        <f>Under15Boys!U118</f>
        <v>U15</v>
      </c>
      <c r="C820" s="21" t="str">
        <f>Under15Boys!V118</f>
        <v>LJ</v>
      </c>
      <c r="D820" s="21" t="str">
        <f>Under15Boys!W118</f>
        <v>B</v>
      </c>
      <c r="E820" s="98" t="str">
        <f>Under15Boys!B118</f>
        <v>6</v>
      </c>
      <c r="F820" s="21" t="e">
        <f>LEFT(Under15Boys!C118,FIND(" ",Under15Boys!C118)-1)</f>
        <v>#VALUE!</v>
      </c>
      <c r="G820" s="21" t="e">
        <f>RIGHT(Under15Boys!C118,LEN(Under15Boys!C118)-FIND(" ",Under15Boys!C118))</f>
        <v>#VALUE!</v>
      </c>
      <c r="H820" s="21" t="e">
        <f>VLOOKUP(Under15Boys!D118,clubs!A:B,2,FALSE)</f>
        <v>#N/A</v>
      </c>
      <c r="I820" s="21" t="str">
        <f>B820&amp;A820</f>
        <v>U15M</v>
      </c>
      <c r="J820" s="117">
        <f>Under15Boys!E118</f>
        <v>0.0</v>
      </c>
      <c r="K820" s="127" t="str">
        <f>Under15Boys!X118</f>
        <v/>
      </c>
    </row>
    <row r="821" spans="1:18">
      <c r="A821" s="21" t="str">
        <f>Under15Boys!T119</f>
        <v>M</v>
      </c>
      <c r="B821" s="21" t="str">
        <f>Under15Boys!U119</f>
        <v>U15</v>
      </c>
      <c r="C821" s="21" t="str">
        <f>Under15Boys!V119</f>
        <v>LJ</v>
      </c>
      <c r="D821" s="21" t="str">
        <f>Under15Boys!W119</f>
        <v>B</v>
      </c>
      <c r="E821" s="98" t="str">
        <f>Under15Boys!B119</f>
        <v>7</v>
      </c>
      <c r="F821" s="21" t="e">
        <f>LEFT(Under15Boys!C119,FIND(" ",Under15Boys!C119)-1)</f>
        <v>#VALUE!</v>
      </c>
      <c r="G821" s="21" t="e">
        <f>RIGHT(Under15Boys!C119,LEN(Under15Boys!C119)-FIND(" ",Under15Boys!C119))</f>
        <v>#VALUE!</v>
      </c>
      <c r="H821" s="21" t="e">
        <f>VLOOKUP(Under15Boys!D119,clubs!A:B,2,FALSE)</f>
        <v>#N/A</v>
      </c>
      <c r="I821" s="21" t="str">
        <f>B821&amp;A821</f>
        <v>U15M</v>
      </c>
      <c r="J821" s="117">
        <f>Under15Boys!E119</f>
        <v>0.0</v>
      </c>
      <c r="K821" s="127" t="str">
        <f>Under15Boys!X119</f>
        <v/>
      </c>
    </row>
    <row r="822" spans="1:18">
      <c r="A822" s="21" t="str">
        <f>Under15Boys!T120</f>
        <v>M</v>
      </c>
      <c r="B822" s="21" t="str">
        <f>Under15Boys!U120</f>
        <v>U15</v>
      </c>
      <c r="C822" s="21" t="str">
        <f>Under15Boys!V120</f>
        <v>LJ</v>
      </c>
      <c r="D822" s="21" t="str">
        <f>Under15Boys!W120</f>
        <v>B</v>
      </c>
      <c r="E822" s="98" t="str">
        <f>Under15Boys!B120</f>
        <v>8</v>
      </c>
      <c r="F822" s="21" t="e">
        <f>LEFT(Under15Boys!C120,FIND(" ",Under15Boys!C120)-1)</f>
        <v>#VALUE!</v>
      </c>
      <c r="G822" s="21" t="e">
        <f>RIGHT(Under15Boys!C120,LEN(Under15Boys!C120)-FIND(" ",Under15Boys!C120))</f>
        <v>#VALUE!</v>
      </c>
      <c r="H822" s="21" t="e">
        <f>VLOOKUP(Under15Boys!D120,clubs!A:B,2,FALSE)</f>
        <v>#N/A</v>
      </c>
      <c r="I822" s="21" t="str">
        <f>B822&amp;A822</f>
        <v>U15M</v>
      </c>
      <c r="J822" s="117">
        <f>Under15Boys!E120</f>
        <v>0.0</v>
      </c>
      <c r="K822" s="127" t="str">
        <f>Under15Boys!X120</f>
        <v/>
      </c>
    </row>
    <row r="823" spans="1:18">
      <c r="A823" s="21">
        <f>Under15Boys!T121</f>
        <v>0.0</v>
      </c>
      <c r="B823" s="21">
        <f>Under15Boys!U121</f>
        <v>0.0</v>
      </c>
      <c r="C823" s="21">
        <f>Under15Boys!V121</f>
        <v>0.0</v>
      </c>
      <c r="D823" s="21">
        <f>Under15Boys!W121</f>
        <v>0.0</v>
      </c>
      <c r="E823" s="98">
        <f>Under15Boys!B121</f>
        <v>0.0</v>
      </c>
      <c r="F823" s="21" t="str">
        <f>LEFT(Under15Boys!C121,FIND(" ",Under15Boys!C121)-1)</f>
        <v>U15</v>
      </c>
      <c r="G823" s="21" t="str">
        <f>RIGHT(Under15Boys!C121,LEN(Under15Boys!C121)-FIND(" ",Under15Boys!C121))</f>
        <v>Boy's A Shot Putt</v>
      </c>
      <c r="H823" s="21" t="e">
        <f>VLOOKUP(Under15Boys!D121,clubs!A:B,2,FALSE)</f>
        <v>#N/A</v>
      </c>
      <c r="I823" s="21" t="str">
        <f>B823&amp;A823</f>
        <v>00</v>
      </c>
      <c r="J823" s="117" t="str">
        <f>Under15Boys!E121</f>
        <v>.</v>
      </c>
      <c r="K823" s="127">
        <f>Under15Boys!X121</f>
        <v>0.0</v>
      </c>
    </row>
    <row r="824" spans="1:18">
      <c r="A824" s="21" t="str">
        <f>Under15Boys!T122</f>
        <v>M</v>
      </c>
      <c r="B824" s="21" t="str">
        <f>Under15Boys!U122</f>
        <v>U15</v>
      </c>
      <c r="C824" s="21" t="str">
        <f>Under15Boys!V122</f>
        <v>SPU15M</v>
      </c>
      <c r="D824" s="21" t="str">
        <f>Under15Boys!W122</f>
        <v>A</v>
      </c>
      <c r="E824" s="98">
        <f>Under15Boys!B122</f>
        <v>1.0</v>
      </c>
      <c r="F824" s="21" t="str">
        <f>LEFT(Under15Boys!C122,FIND(" ",Under15Boys!C122)-1)</f>
        <v>Mikey</v>
      </c>
      <c r="G824" s="21" t="str">
        <f>RIGHT(Under15Boys!C122,LEN(Under15Boys!C122)-FIND(" ",Under15Boys!C122))</f>
        <v>Kouwiloyan</v>
      </c>
      <c r="H824" s="21" t="str">
        <f>VLOOKUP(Under15Boys!D122,clubs!A:B,2,FALSE)</f>
        <v>ESM</v>
      </c>
      <c r="I824" s="21" t="str">
        <f>B824&amp;A824</f>
        <v>U15M</v>
      </c>
      <c r="J824" s="117">
        <f>Under15Boys!E122</f>
        <v>5.04</v>
      </c>
      <c r="K824" s="127">
        <f>Under15Boys!X122</f>
        <v>0.0</v>
      </c>
    </row>
    <row r="825" spans="1:18">
      <c r="A825" s="21" t="str">
        <f>Under15Boys!T123</f>
        <v>M</v>
      </c>
      <c r="B825" s="21" t="str">
        <f>Under15Boys!U123</f>
        <v>U15</v>
      </c>
      <c r="C825" s="21" t="str">
        <f>Under15Boys!V123</f>
        <v>SPU15M</v>
      </c>
      <c r="D825" s="21" t="str">
        <f>Under15Boys!W123</f>
        <v>A</v>
      </c>
      <c r="E825" s="98">
        <f>Under15Boys!B123</f>
        <v>2.0</v>
      </c>
      <c r="F825" s="21" t="e">
        <f>LEFT(Under15Boys!C123,FIND(" ",Under15Boys!C123)-1)</f>
        <v>#VALUE!</v>
      </c>
      <c r="G825" s="21" t="e">
        <f>RIGHT(Under15Boys!C123,LEN(Under15Boys!C123)-FIND(" ",Under15Boys!C123))</f>
        <v>#VALUE!</v>
      </c>
      <c r="H825" s="21" t="e">
        <f>VLOOKUP(Under15Boys!D123,clubs!A:B,2,FALSE)</f>
        <v>#N/A</v>
      </c>
      <c r="I825" s="21" t="str">
        <f>B825&amp;A825</f>
        <v>U15M</v>
      </c>
      <c r="J825" s="117">
        <f>Under15Boys!E123</f>
        <v>0.0</v>
      </c>
      <c r="K825" s="127">
        <f>Under15Boys!X123</f>
        <v>0.0</v>
      </c>
    </row>
    <row r="826" spans="1:18">
      <c r="A826" s="21" t="str">
        <f>Under15Boys!T124</f>
        <v>M</v>
      </c>
      <c r="B826" s="21" t="str">
        <f>Under15Boys!U124</f>
        <v>U15</v>
      </c>
      <c r="C826" s="21" t="str">
        <f>Under15Boys!V124</f>
        <v>SPU15M</v>
      </c>
      <c r="D826" s="21" t="str">
        <f>Under15Boys!W124</f>
        <v>A</v>
      </c>
      <c r="E826" s="98">
        <f>Under15Boys!B124</f>
        <v>3.0</v>
      </c>
      <c r="F826" s="21" t="e">
        <f>LEFT(Under15Boys!C124,FIND(" ",Under15Boys!C124)-1)</f>
        <v>#VALUE!</v>
      </c>
      <c r="G826" s="21" t="e">
        <f>RIGHT(Under15Boys!C124,LEN(Under15Boys!C124)-FIND(" ",Under15Boys!C124))</f>
        <v>#VALUE!</v>
      </c>
      <c r="H826" s="21" t="e">
        <f>VLOOKUP(Under15Boys!D124,clubs!A:B,2,FALSE)</f>
        <v>#N/A</v>
      </c>
      <c r="I826" s="21" t="str">
        <f>B826&amp;A826</f>
        <v>U15M</v>
      </c>
      <c r="J826" s="117">
        <f>Under15Boys!E124</f>
        <v>0.0</v>
      </c>
      <c r="K826" s="127">
        <f>Under15Boys!X124</f>
        <v>0.0</v>
      </c>
    </row>
    <row r="827" spans="1:18">
      <c r="A827" s="21" t="str">
        <f>Under15Boys!T125</f>
        <v>M</v>
      </c>
      <c r="B827" s="21" t="str">
        <f>Under15Boys!U125</f>
        <v>U15</v>
      </c>
      <c r="C827" s="21" t="str">
        <f>Under15Boys!V125</f>
        <v>SPU15M</v>
      </c>
      <c r="D827" s="21" t="str">
        <f>Under15Boys!W125</f>
        <v>A</v>
      </c>
      <c r="E827" s="98" t="str">
        <f>Under15Boys!B125</f>
        <v>4</v>
      </c>
      <c r="F827" s="21" t="e">
        <f>LEFT(Under15Boys!C125,FIND(" ",Under15Boys!C125)-1)</f>
        <v>#VALUE!</v>
      </c>
      <c r="G827" s="21" t="e">
        <f>RIGHT(Under15Boys!C125,LEN(Under15Boys!C125)-FIND(" ",Under15Boys!C125))</f>
        <v>#VALUE!</v>
      </c>
      <c r="H827" s="21" t="e">
        <f>VLOOKUP(Under15Boys!D125,clubs!A:B,2,FALSE)</f>
        <v>#N/A</v>
      </c>
      <c r="I827" s="21" t="str">
        <f>B827&amp;A827</f>
        <v>U15M</v>
      </c>
      <c r="J827" s="117">
        <f>Under15Boys!E125</f>
        <v>0.0</v>
      </c>
      <c r="K827" s="127">
        <f>Under15Boys!X125</f>
        <v>0.0</v>
      </c>
    </row>
    <row r="828" spans="1:18">
      <c r="A828" s="21" t="str">
        <f>Under15Boys!T126</f>
        <v>M</v>
      </c>
      <c r="B828" s="21" t="str">
        <f>Under15Boys!U126</f>
        <v>U15</v>
      </c>
      <c r="C828" s="21" t="str">
        <f>Under15Boys!V126</f>
        <v>SPU15M</v>
      </c>
      <c r="D828" s="21" t="str">
        <f>Under15Boys!W126</f>
        <v>A</v>
      </c>
      <c r="E828" s="98" t="str">
        <f>Under15Boys!B126</f>
        <v>5</v>
      </c>
      <c r="F828" s="21" t="e">
        <f>LEFT(Under15Boys!C126,FIND(" ",Under15Boys!C126)-1)</f>
        <v>#VALUE!</v>
      </c>
      <c r="G828" s="21" t="e">
        <f>RIGHT(Under15Boys!C126,LEN(Under15Boys!C126)-FIND(" ",Under15Boys!C126))</f>
        <v>#VALUE!</v>
      </c>
      <c r="H828" s="21" t="e">
        <f>VLOOKUP(Under15Boys!D126,clubs!A:B,2,FALSE)</f>
        <v>#N/A</v>
      </c>
      <c r="I828" s="21" t="str">
        <f>B828&amp;A828</f>
        <v>U15M</v>
      </c>
      <c r="J828" s="117">
        <f>Under15Boys!E126</f>
        <v>0.0</v>
      </c>
      <c r="K828" s="127">
        <f>Under15Boys!X126</f>
        <v>0.0</v>
      </c>
    </row>
    <row r="829" spans="1:18">
      <c r="A829" s="21" t="str">
        <f>Under15Boys!T127</f>
        <v>M</v>
      </c>
      <c r="B829" s="21" t="str">
        <f>Under15Boys!U127</f>
        <v>U15</v>
      </c>
      <c r="C829" s="21" t="str">
        <f>Under15Boys!V127</f>
        <v>SPU15M</v>
      </c>
      <c r="D829" s="21" t="str">
        <f>Under15Boys!W127</f>
        <v>A</v>
      </c>
      <c r="E829" s="98" t="str">
        <f>Under15Boys!B127</f>
        <v>6</v>
      </c>
      <c r="F829" s="21" t="e">
        <f>LEFT(Under15Boys!C127,FIND(" ",Under15Boys!C127)-1)</f>
        <v>#VALUE!</v>
      </c>
      <c r="G829" s="21" t="e">
        <f>RIGHT(Under15Boys!C127,LEN(Under15Boys!C127)-FIND(" ",Under15Boys!C127))</f>
        <v>#VALUE!</v>
      </c>
      <c r="H829" s="21" t="e">
        <f>VLOOKUP(Under15Boys!D127,clubs!A:B,2,FALSE)</f>
        <v>#N/A</v>
      </c>
      <c r="I829" s="21" t="str">
        <f>B829&amp;A829</f>
        <v>U15M</v>
      </c>
      <c r="J829" s="117">
        <f>Under15Boys!E127</f>
        <v>0.0</v>
      </c>
      <c r="K829" s="127">
        <f>Under15Boys!X127</f>
        <v>0.0</v>
      </c>
    </row>
    <row r="830" spans="1:18">
      <c r="A830" s="21" t="str">
        <f>Under15Boys!T128</f>
        <v>M</v>
      </c>
      <c r="B830" s="21" t="str">
        <f>Under15Boys!U128</f>
        <v>U15</v>
      </c>
      <c r="C830" s="21" t="str">
        <f>Under15Boys!V128</f>
        <v>SPU15M</v>
      </c>
      <c r="D830" s="21" t="str">
        <f>Under15Boys!W128</f>
        <v>A</v>
      </c>
      <c r="E830" s="98" t="str">
        <f>Under15Boys!B128</f>
        <v>7</v>
      </c>
      <c r="F830" s="21" t="e">
        <f>LEFT(Under15Boys!C128,FIND(" ",Under15Boys!C128)-1)</f>
        <v>#VALUE!</v>
      </c>
      <c r="G830" s="21" t="e">
        <f>RIGHT(Under15Boys!C128,LEN(Under15Boys!C128)-FIND(" ",Under15Boys!C128))</f>
        <v>#VALUE!</v>
      </c>
      <c r="H830" s="21" t="e">
        <f>VLOOKUP(Under15Boys!D128,clubs!A:B,2,FALSE)</f>
        <v>#N/A</v>
      </c>
      <c r="I830" s="21" t="str">
        <f>B830&amp;A830</f>
        <v>U15M</v>
      </c>
      <c r="J830" s="117">
        <f>Under15Boys!E128</f>
        <v>0.0</v>
      </c>
      <c r="K830" s="127">
        <f>Under15Boys!X128</f>
        <v>0.0</v>
      </c>
    </row>
    <row r="831" spans="1:18">
      <c r="A831" s="21" t="str">
        <f>Under15Boys!T129</f>
        <v>M</v>
      </c>
      <c r="B831" s="21" t="str">
        <f>Under15Boys!U129</f>
        <v>U15</v>
      </c>
      <c r="C831" s="21" t="str">
        <f>Under15Boys!V129</f>
        <v>SPU15M</v>
      </c>
      <c r="D831" s="21" t="str">
        <f>Under15Boys!W129</f>
        <v>A</v>
      </c>
      <c r="E831" s="98" t="str">
        <f>Under15Boys!B129</f>
        <v>8</v>
      </c>
      <c r="F831" s="21" t="e">
        <f>LEFT(Under15Boys!C129,FIND(" ",Under15Boys!C129)-1)</f>
        <v>#VALUE!</v>
      </c>
      <c r="G831" s="21" t="e">
        <f>RIGHT(Under15Boys!C129,LEN(Under15Boys!C129)-FIND(" ",Under15Boys!C129))</f>
        <v>#VALUE!</v>
      </c>
      <c r="H831" s="21" t="e">
        <f>VLOOKUP(Under15Boys!D129,clubs!A:B,2,FALSE)</f>
        <v>#N/A</v>
      </c>
      <c r="I831" s="21" t="str">
        <f>B831&amp;A831</f>
        <v>U15M</v>
      </c>
      <c r="J831" s="117">
        <f>Under15Boys!E129</f>
        <v>0.0</v>
      </c>
      <c r="K831" s="127">
        <f>Under15Boys!X129</f>
        <v>0.0</v>
      </c>
    </row>
    <row r="832" spans="1:18">
      <c r="A832" s="21">
        <f>Under15Boys!T130</f>
        <v>0.0</v>
      </c>
      <c r="B832" s="21">
        <f>Under15Boys!U130</f>
        <v>0.0</v>
      </c>
      <c r="C832" s="21">
        <f>Under15Boys!V130</f>
        <v>0.0</v>
      </c>
      <c r="D832" s="21">
        <f>Under15Boys!W130</f>
        <v>0.0</v>
      </c>
      <c r="E832" s="98">
        <f>Under15Boys!B130</f>
        <v>0.0</v>
      </c>
      <c r="F832" s="21" t="str">
        <f>LEFT(Under15Boys!C130,FIND(" ",Under15Boys!C130)-1)</f>
        <v>U15</v>
      </c>
      <c r="G832" s="21" t="str">
        <f>RIGHT(Under15Boys!C130,LEN(Under15Boys!C130)-FIND(" ",Under15Boys!C130))</f>
        <v>Boy's B Shot Putt</v>
      </c>
      <c r="H832" s="21" t="e">
        <f>VLOOKUP(Under15Boys!D130,clubs!A:B,2,FALSE)</f>
        <v>#N/A</v>
      </c>
      <c r="I832" s="21" t="str">
        <f>B832&amp;A832</f>
        <v>00</v>
      </c>
      <c r="J832" s="117" t="str">
        <f>Under15Boys!E130</f>
        <v>.</v>
      </c>
      <c r="K832" s="127">
        <f>Under15Boys!X130</f>
        <v>0.0</v>
      </c>
    </row>
    <row r="833" spans="1:18">
      <c r="A833" s="21" t="str">
        <f>Under15Boys!T131</f>
        <v>M</v>
      </c>
      <c r="B833" s="21" t="str">
        <f>Under15Boys!U131</f>
        <v>U15</v>
      </c>
      <c r="C833" s="21" t="str">
        <f>Under15Boys!V131</f>
        <v>SPU15M</v>
      </c>
      <c r="D833" s="21" t="str">
        <f>Under15Boys!W131</f>
        <v>B</v>
      </c>
      <c r="E833" s="98">
        <f>Under15Boys!B131</f>
        <v>1.0</v>
      </c>
      <c r="F833" s="21" t="str">
        <f>LEFT(Under15Boys!C131,FIND(" ",Under15Boys!C131)-1)</f>
        <v>Louis</v>
      </c>
      <c r="G833" s="21" t="str">
        <f>RIGHT(Under15Boys!C131,LEN(Under15Boys!C131)-FIND(" ",Under15Boys!C131))</f>
        <v>Roderick</v>
      </c>
      <c r="H833" s="21" t="str">
        <f>VLOOKUP(Under15Boys!D131,clubs!A:B,2,FALSE)</f>
        <v>ESM</v>
      </c>
      <c r="I833" s="21" t="str">
        <f>B833&amp;A833</f>
        <v>U15M</v>
      </c>
      <c r="J833" s="117">
        <f>Under15Boys!E131</f>
        <v>4.28</v>
      </c>
      <c r="K833" s="127">
        <f>Under15Boys!X131</f>
        <v>0.0</v>
      </c>
    </row>
    <row r="834" spans="1:18">
      <c r="A834" s="21" t="str">
        <f>Under15Boys!T132</f>
        <v>M</v>
      </c>
      <c r="B834" s="21" t="str">
        <f>Under15Boys!U132</f>
        <v>U15</v>
      </c>
      <c r="C834" s="21" t="str">
        <f>Under15Boys!V132</f>
        <v>SPU15M</v>
      </c>
      <c r="D834" s="21" t="str">
        <f>Under15Boys!W132</f>
        <v>B</v>
      </c>
      <c r="E834" s="98">
        <f>Under15Boys!B132</f>
        <v>2.0</v>
      </c>
      <c r="F834" s="21" t="e">
        <f>LEFT(Under15Boys!C132,FIND(" ",Under15Boys!C132)-1)</f>
        <v>#VALUE!</v>
      </c>
      <c r="G834" s="21" t="e">
        <f>RIGHT(Under15Boys!C132,LEN(Under15Boys!C132)-FIND(" ",Under15Boys!C132))</f>
        <v>#VALUE!</v>
      </c>
      <c r="H834" s="21" t="e">
        <f>VLOOKUP(Under15Boys!D132,clubs!A:B,2,FALSE)</f>
        <v>#N/A</v>
      </c>
      <c r="I834" s="21" t="str">
        <f>B834&amp;A834</f>
        <v>U15M</v>
      </c>
      <c r="J834" s="117">
        <f>Under15Boys!E132</f>
        <v>0.0</v>
      </c>
      <c r="K834" s="127">
        <f>Under15Boys!X132</f>
        <v>0.0</v>
      </c>
    </row>
    <row r="835" spans="1:18">
      <c r="A835" s="21" t="str">
        <f>Under15Boys!T133</f>
        <v>M</v>
      </c>
      <c r="B835" s="21" t="str">
        <f>Under15Boys!U133</f>
        <v>U15</v>
      </c>
      <c r="C835" s="21" t="str">
        <f>Under15Boys!V133</f>
        <v>SPU15M</v>
      </c>
      <c r="D835" s="21" t="str">
        <f>Under15Boys!W133</f>
        <v>B</v>
      </c>
      <c r="E835" s="98">
        <f>Under15Boys!B133</f>
        <v>3.0</v>
      </c>
      <c r="F835" s="21" t="e">
        <f>LEFT(Under15Boys!C133,FIND(" ",Under15Boys!C133)-1)</f>
        <v>#VALUE!</v>
      </c>
      <c r="G835" s="21" t="e">
        <f>RIGHT(Under15Boys!C133,LEN(Under15Boys!C133)-FIND(" ",Under15Boys!C133))</f>
        <v>#VALUE!</v>
      </c>
      <c r="H835" s="21" t="e">
        <f>VLOOKUP(Under15Boys!D133,clubs!A:B,2,FALSE)</f>
        <v>#N/A</v>
      </c>
      <c r="I835" s="21" t="str">
        <f>B835&amp;A835</f>
        <v>U15M</v>
      </c>
      <c r="J835" s="117">
        <f>Under15Boys!E133</f>
        <v>0.0</v>
      </c>
      <c r="K835" s="127">
        <f>Under15Boys!X133</f>
        <v>0.0</v>
      </c>
    </row>
    <row r="836" spans="1:18">
      <c r="A836" s="21" t="str">
        <f>Under15Boys!T134</f>
        <v>M</v>
      </c>
      <c r="B836" s="21" t="str">
        <f>Under15Boys!U134</f>
        <v>U15</v>
      </c>
      <c r="C836" s="21" t="str">
        <f>Under15Boys!V134</f>
        <v>SPU15M</v>
      </c>
      <c r="D836" s="21" t="str">
        <f>Under15Boys!W134</f>
        <v>B</v>
      </c>
      <c r="E836" s="98" t="str">
        <f>Under15Boys!B134</f>
        <v>4</v>
      </c>
      <c r="F836" s="21" t="e">
        <f>LEFT(Under15Boys!C134,FIND(" ",Under15Boys!C134)-1)</f>
        <v>#VALUE!</v>
      </c>
      <c r="G836" s="21" t="e">
        <f>RIGHT(Under15Boys!C134,LEN(Under15Boys!C134)-FIND(" ",Under15Boys!C134))</f>
        <v>#VALUE!</v>
      </c>
      <c r="H836" s="21" t="e">
        <f>VLOOKUP(Under15Boys!D134,clubs!A:B,2,FALSE)</f>
        <v>#N/A</v>
      </c>
      <c r="I836" s="21" t="str">
        <f>B836&amp;A836</f>
        <v>U15M</v>
      </c>
      <c r="J836" s="117">
        <f>Under15Boys!E134</f>
        <v>0.0</v>
      </c>
      <c r="K836" s="127">
        <f>Under15Boys!X134</f>
        <v>0.0</v>
      </c>
    </row>
    <row r="837" spans="1:18">
      <c r="A837" s="21" t="str">
        <f>Under15Boys!T135</f>
        <v>M</v>
      </c>
      <c r="B837" s="21" t="str">
        <f>Under15Boys!U135</f>
        <v>U15</v>
      </c>
      <c r="C837" s="21" t="str">
        <f>Under15Boys!V135</f>
        <v>SPU15M</v>
      </c>
      <c r="D837" s="21" t="str">
        <f>Under15Boys!W135</f>
        <v>B</v>
      </c>
      <c r="E837" s="98" t="str">
        <f>Under15Boys!B135</f>
        <v>5</v>
      </c>
      <c r="F837" s="21" t="e">
        <f>LEFT(Under15Boys!C135,FIND(" ",Under15Boys!C135)-1)</f>
        <v>#VALUE!</v>
      </c>
      <c r="G837" s="21" t="e">
        <f>RIGHT(Under15Boys!C135,LEN(Under15Boys!C135)-FIND(" ",Under15Boys!C135))</f>
        <v>#VALUE!</v>
      </c>
      <c r="H837" s="21" t="e">
        <f>VLOOKUP(Under15Boys!D135,clubs!A:B,2,FALSE)</f>
        <v>#N/A</v>
      </c>
      <c r="I837" s="21" t="str">
        <f>B837&amp;A837</f>
        <v>U15M</v>
      </c>
      <c r="J837" s="117">
        <f>Under15Boys!E135</f>
        <v>0.0</v>
      </c>
      <c r="K837" s="127">
        <f>Under15Boys!X135</f>
        <v>0.0</v>
      </c>
    </row>
    <row r="838" spans="1:18">
      <c r="A838" s="21" t="str">
        <f>Under15Boys!T136</f>
        <v>M</v>
      </c>
      <c r="B838" s="21" t="str">
        <f>Under15Boys!U136</f>
        <v>U15</v>
      </c>
      <c r="C838" s="21" t="str">
        <f>Under15Boys!V136</f>
        <v>SPU15M</v>
      </c>
      <c r="D838" s="21" t="str">
        <f>Under15Boys!W136</f>
        <v>B</v>
      </c>
      <c r="E838" s="98" t="str">
        <f>Under15Boys!B136</f>
        <v>6</v>
      </c>
      <c r="F838" s="21" t="e">
        <f>LEFT(Under15Boys!C136,FIND(" ",Under15Boys!C136)-1)</f>
        <v>#VALUE!</v>
      </c>
      <c r="G838" s="21" t="e">
        <f>RIGHT(Under15Boys!C136,LEN(Under15Boys!C136)-FIND(" ",Under15Boys!C136))</f>
        <v>#VALUE!</v>
      </c>
      <c r="H838" s="21" t="e">
        <f>VLOOKUP(Under15Boys!D136,clubs!A:B,2,FALSE)</f>
        <v>#N/A</v>
      </c>
      <c r="I838" s="21" t="str">
        <f>B838&amp;A838</f>
        <v>U15M</v>
      </c>
      <c r="J838" s="117">
        <f>Under15Boys!E136</f>
        <v>0.0</v>
      </c>
      <c r="K838" s="127">
        <f>Under15Boys!X136</f>
        <v>0.0</v>
      </c>
    </row>
    <row r="839" spans="1:18">
      <c r="A839" s="21" t="str">
        <f>Under15Boys!T137</f>
        <v>M</v>
      </c>
      <c r="B839" s="21" t="str">
        <f>Under15Boys!U137</f>
        <v>U15</v>
      </c>
      <c r="C839" s="21" t="str">
        <f>Under15Boys!V137</f>
        <v>SPU15M</v>
      </c>
      <c r="D839" s="21" t="str">
        <f>Under15Boys!W137</f>
        <v>B</v>
      </c>
      <c r="E839" s="98" t="str">
        <f>Under15Boys!B137</f>
        <v>7</v>
      </c>
      <c r="F839" s="21" t="e">
        <f>LEFT(Under15Boys!C137,FIND(" ",Under15Boys!C137)-1)</f>
        <v>#VALUE!</v>
      </c>
      <c r="G839" s="21" t="e">
        <f>RIGHT(Under15Boys!C137,LEN(Under15Boys!C137)-FIND(" ",Under15Boys!C137))</f>
        <v>#VALUE!</v>
      </c>
      <c r="H839" s="21" t="e">
        <f>VLOOKUP(Under15Boys!D137,clubs!A:B,2,FALSE)</f>
        <v>#N/A</v>
      </c>
      <c r="I839" s="21" t="str">
        <f>B839&amp;A839</f>
        <v>U15M</v>
      </c>
      <c r="J839" s="117">
        <f>Under15Boys!E137</f>
        <v>0.0</v>
      </c>
      <c r="K839" s="127">
        <f>Under15Boys!X137</f>
        <v>0.0</v>
      </c>
    </row>
    <row r="840" spans="1:18">
      <c r="A840" s="21" t="str">
        <f>Under15Boys!T138</f>
        <v>M</v>
      </c>
      <c r="B840" s="21" t="str">
        <f>Under15Boys!U138</f>
        <v>U15</v>
      </c>
      <c r="C840" s="21" t="str">
        <f>Under15Boys!V138</f>
        <v>SPU15M</v>
      </c>
      <c r="D840" s="21" t="str">
        <f>Under15Boys!W138</f>
        <v>B</v>
      </c>
      <c r="E840" s="98" t="str">
        <f>Under15Boys!B138</f>
        <v>8</v>
      </c>
      <c r="F840" s="21" t="e">
        <f>LEFT(Under15Boys!C138,FIND(" ",Under15Boys!C138)-1)</f>
        <v>#VALUE!</v>
      </c>
      <c r="G840" s="21" t="e">
        <f>RIGHT(Under15Boys!C138,LEN(Under15Boys!C138)-FIND(" ",Under15Boys!C138))</f>
        <v>#VALUE!</v>
      </c>
      <c r="H840" s="21" t="e">
        <f>VLOOKUP(Under15Boys!D138,clubs!A:B,2,FALSE)</f>
        <v>#N/A</v>
      </c>
      <c r="I840" s="21" t="str">
        <f>B840&amp;A840</f>
        <v>U15M</v>
      </c>
      <c r="J840" s="117">
        <f>Under15Boys!E138</f>
        <v>0.0</v>
      </c>
      <c r="K840" s="127">
        <f>Under15Boys!X138</f>
        <v>0.0</v>
      </c>
    </row>
    <row r="841" spans="1:18">
      <c r="A841" s="21">
        <f>Under15Boys!T139</f>
        <v>0.0</v>
      </c>
      <c r="B841" s="21">
        <f>Under15Boys!U139</f>
        <v>0.0</v>
      </c>
      <c r="C841" s="21">
        <f>Under15Boys!V139</f>
        <v>0.0</v>
      </c>
      <c r="D841" s="21">
        <f>Under15Boys!W139</f>
        <v>0.0</v>
      </c>
      <c r="E841" s="98">
        <f>Under15Boys!B139</f>
        <v>0.0</v>
      </c>
      <c r="F841" s="21" t="str">
        <f>LEFT(Under15Boys!C139,FIND(" ",Under15Boys!C139)-1)</f>
        <v>U15</v>
      </c>
      <c r="G841" s="21" t="str">
        <f>RIGHT(Under15Boys!C139,LEN(Under15Boys!C139)-FIND(" ",Under15Boys!C139))</f>
        <v>Boy's A Discus</v>
      </c>
      <c r="H841" s="21" t="e">
        <f>VLOOKUP(Under15Boys!D139,clubs!A:B,2,FALSE)</f>
        <v>#N/A</v>
      </c>
      <c r="I841" s="21" t="str">
        <f>B841&amp;A841</f>
        <v>00</v>
      </c>
      <c r="J841" s="117" t="str">
        <f>Under15Boys!E139</f>
        <v>.</v>
      </c>
      <c r="K841" s="127">
        <f>Under15Boys!X139</f>
        <v>0.0</v>
      </c>
    </row>
    <row r="842" spans="1:18">
      <c r="A842" s="21" t="str">
        <f>Under15Boys!T140</f>
        <v>M</v>
      </c>
      <c r="B842" s="21" t="str">
        <f>Under15Boys!U140</f>
        <v>U15</v>
      </c>
      <c r="C842" s="21" t="str">
        <f>Under15Boys!V140</f>
        <v>DTU15M</v>
      </c>
      <c r="D842" s="21" t="str">
        <f>Under15Boys!W140</f>
        <v>A</v>
      </c>
      <c r="E842" s="98">
        <f>Under15Boys!B140</f>
        <v>1.0</v>
      </c>
      <c r="F842" s="21" t="str">
        <f>LEFT(Under15Boys!C140,FIND(" ",Under15Boys!C140)-1)</f>
        <v>Kai</v>
      </c>
      <c r="G842" s="21" t="str">
        <f>RIGHT(Under15Boys!C140,LEN(Under15Boys!C140)-FIND(" ",Under15Boys!C140))</f>
        <v>English</v>
      </c>
      <c r="H842" s="21" t="str">
        <f>VLOOKUP(Under15Boys!D140,clubs!A:B,2,FALSE)</f>
        <v>ESM</v>
      </c>
      <c r="I842" s="21" t="str">
        <f>B842&amp;A842</f>
        <v>U15M</v>
      </c>
      <c r="J842" s="117">
        <f>Under15Boys!E140</f>
        <v>27.17</v>
      </c>
      <c r="K842" s="127">
        <f>Under15Boys!X140</f>
        <v>0.0</v>
      </c>
    </row>
    <row r="843" spans="1:18">
      <c r="A843" s="21" t="str">
        <f>Under15Boys!T141</f>
        <v>M</v>
      </c>
      <c r="B843" s="21" t="str">
        <f>Under15Boys!U141</f>
        <v>U15</v>
      </c>
      <c r="C843" s="21" t="str">
        <f>Under15Boys!V141</f>
        <v>DTU15M</v>
      </c>
      <c r="D843" s="21" t="str">
        <f>Under15Boys!W141</f>
        <v>A</v>
      </c>
      <c r="E843" s="98">
        <f>Under15Boys!B141</f>
        <v>2.0</v>
      </c>
      <c r="F843" s="21" t="e">
        <f>LEFT(Under15Boys!C141,FIND(" ",Under15Boys!C141)-1)</f>
        <v>#VALUE!</v>
      </c>
      <c r="G843" s="21" t="e">
        <f>RIGHT(Under15Boys!C141,LEN(Under15Boys!C141)-FIND(" ",Under15Boys!C141))</f>
        <v>#VALUE!</v>
      </c>
      <c r="H843" s="21" t="e">
        <f>VLOOKUP(Under15Boys!D141,clubs!A:B,2,FALSE)</f>
        <v>#N/A</v>
      </c>
      <c r="I843" s="21" t="str">
        <f>B843&amp;A843</f>
        <v>U15M</v>
      </c>
      <c r="J843" s="117">
        <f>Under15Boys!E141</f>
        <v>0.0</v>
      </c>
      <c r="K843" s="127">
        <f>Under15Boys!X141</f>
        <v>0.0</v>
      </c>
    </row>
    <row r="844" spans="1:18">
      <c r="A844" s="21" t="str">
        <f>Under15Boys!T142</f>
        <v>M</v>
      </c>
      <c r="B844" s="21" t="str">
        <f>Under15Boys!U142</f>
        <v>U15</v>
      </c>
      <c r="C844" s="21" t="str">
        <f>Under15Boys!V142</f>
        <v>DTU15M</v>
      </c>
      <c r="D844" s="21" t="str">
        <f>Under15Boys!W142</f>
        <v>A</v>
      </c>
      <c r="E844" s="98">
        <f>Under15Boys!B142</f>
        <v>3.0</v>
      </c>
      <c r="F844" s="21" t="e">
        <f>LEFT(Under15Boys!C142,FIND(" ",Under15Boys!C142)-1)</f>
        <v>#VALUE!</v>
      </c>
      <c r="G844" s="21" t="e">
        <f>RIGHT(Under15Boys!C142,LEN(Under15Boys!C142)-FIND(" ",Under15Boys!C142))</f>
        <v>#VALUE!</v>
      </c>
      <c r="H844" s="21" t="e">
        <f>VLOOKUP(Under15Boys!D142,clubs!A:B,2,FALSE)</f>
        <v>#N/A</v>
      </c>
      <c r="I844" s="21" t="str">
        <f>B844&amp;A844</f>
        <v>U15M</v>
      </c>
      <c r="J844" s="117">
        <f>Under15Boys!E142</f>
        <v>0.0</v>
      </c>
      <c r="K844" s="127">
        <f>Under15Boys!X142</f>
        <v>0.0</v>
      </c>
    </row>
    <row r="845" spans="1:18">
      <c r="A845" s="21" t="str">
        <f>Under15Boys!T143</f>
        <v>M</v>
      </c>
      <c r="B845" s="21" t="str">
        <f>Under15Boys!U143</f>
        <v>U15</v>
      </c>
      <c r="C845" s="21" t="str">
        <f>Under15Boys!V143</f>
        <v>DTU15M</v>
      </c>
      <c r="D845" s="21" t="str">
        <f>Under15Boys!W143</f>
        <v>A</v>
      </c>
      <c r="E845" s="98" t="str">
        <f>Under15Boys!B143</f>
        <v>4</v>
      </c>
      <c r="F845" s="21" t="e">
        <f>LEFT(Under15Boys!C143,FIND(" ",Under15Boys!C143)-1)</f>
        <v>#VALUE!</v>
      </c>
      <c r="G845" s="21" t="e">
        <f>RIGHT(Under15Boys!C143,LEN(Under15Boys!C143)-FIND(" ",Under15Boys!C143))</f>
        <v>#VALUE!</v>
      </c>
      <c r="H845" s="21" t="e">
        <f>VLOOKUP(Under15Boys!D143,clubs!A:B,2,FALSE)</f>
        <v>#N/A</v>
      </c>
      <c r="I845" s="21" t="str">
        <f>B845&amp;A845</f>
        <v>U15M</v>
      </c>
      <c r="J845" s="117">
        <f>Under15Boys!E143</f>
        <v>0.0</v>
      </c>
      <c r="K845" s="127">
        <f>Under15Boys!X143</f>
        <v>0.0</v>
      </c>
    </row>
    <row r="846" spans="1:18">
      <c r="A846" s="21" t="str">
        <f>Under15Boys!T144</f>
        <v>M</v>
      </c>
      <c r="B846" s="21" t="str">
        <f>Under15Boys!U144</f>
        <v>U15</v>
      </c>
      <c r="C846" s="21" t="str">
        <f>Under15Boys!V144</f>
        <v>DTU15M</v>
      </c>
      <c r="D846" s="21" t="str">
        <f>Under15Boys!W144</f>
        <v>A</v>
      </c>
      <c r="E846" s="98" t="str">
        <f>Under15Boys!B144</f>
        <v>5</v>
      </c>
      <c r="F846" s="21" t="e">
        <f>LEFT(Under15Boys!C144,FIND(" ",Under15Boys!C144)-1)</f>
        <v>#VALUE!</v>
      </c>
      <c r="G846" s="21" t="e">
        <f>RIGHT(Under15Boys!C144,LEN(Under15Boys!C144)-FIND(" ",Under15Boys!C144))</f>
        <v>#VALUE!</v>
      </c>
      <c r="H846" s="21" t="e">
        <f>VLOOKUP(Under15Boys!D144,clubs!A:B,2,FALSE)</f>
        <v>#N/A</v>
      </c>
      <c r="I846" s="21" t="str">
        <f>B846&amp;A846</f>
        <v>U15M</v>
      </c>
      <c r="J846" s="117">
        <f>Under15Boys!E144</f>
        <v>0.0</v>
      </c>
      <c r="K846" s="127">
        <f>Under15Boys!X144</f>
        <v>0.0</v>
      </c>
    </row>
    <row r="847" spans="1:18">
      <c r="A847" s="21" t="str">
        <f>Under15Boys!T145</f>
        <v>M</v>
      </c>
      <c r="B847" s="21" t="str">
        <f>Under15Boys!U145</f>
        <v>U15</v>
      </c>
      <c r="C847" s="21" t="str">
        <f>Under15Boys!V145</f>
        <v>DTU15M</v>
      </c>
      <c r="D847" s="21" t="str">
        <f>Under15Boys!W145</f>
        <v>A</v>
      </c>
      <c r="E847" s="98" t="str">
        <f>Under15Boys!B145</f>
        <v>6</v>
      </c>
      <c r="F847" s="21" t="e">
        <f>LEFT(Under15Boys!C145,FIND(" ",Under15Boys!C145)-1)</f>
        <v>#VALUE!</v>
      </c>
      <c r="G847" s="21" t="e">
        <f>RIGHT(Under15Boys!C145,LEN(Under15Boys!C145)-FIND(" ",Under15Boys!C145))</f>
        <v>#VALUE!</v>
      </c>
      <c r="H847" s="21" t="e">
        <f>VLOOKUP(Under15Boys!D145,clubs!A:B,2,FALSE)</f>
        <v>#N/A</v>
      </c>
      <c r="I847" s="21" t="str">
        <f>B847&amp;A847</f>
        <v>U15M</v>
      </c>
      <c r="J847" s="117">
        <f>Under15Boys!E145</f>
        <v>0.0</v>
      </c>
      <c r="K847" s="127">
        <f>Under15Boys!X145</f>
        <v>0.0</v>
      </c>
    </row>
    <row r="848" spans="1:18">
      <c r="A848" s="21" t="str">
        <f>Under15Boys!T146</f>
        <v>M</v>
      </c>
      <c r="B848" s="21" t="str">
        <f>Under15Boys!U146</f>
        <v>U15</v>
      </c>
      <c r="C848" s="21" t="str">
        <f>Under15Boys!V146</f>
        <v>DTU15M</v>
      </c>
      <c r="D848" s="21" t="str">
        <f>Under15Boys!W146</f>
        <v>A</v>
      </c>
      <c r="E848" s="98" t="str">
        <f>Under15Boys!B146</f>
        <v>7</v>
      </c>
      <c r="F848" s="21" t="e">
        <f>LEFT(Under15Boys!C146,FIND(" ",Under15Boys!C146)-1)</f>
        <v>#VALUE!</v>
      </c>
      <c r="G848" s="21" t="e">
        <f>RIGHT(Under15Boys!C146,LEN(Under15Boys!C146)-FIND(" ",Under15Boys!C146))</f>
        <v>#VALUE!</v>
      </c>
      <c r="H848" s="21" t="e">
        <f>VLOOKUP(Under15Boys!D146,clubs!A:B,2,FALSE)</f>
        <v>#N/A</v>
      </c>
      <c r="I848" s="21" t="str">
        <f>B848&amp;A848</f>
        <v>U15M</v>
      </c>
      <c r="J848" s="117">
        <f>Under15Boys!E146</f>
        <v>0.0</v>
      </c>
      <c r="K848" s="127">
        <f>Under15Boys!X146</f>
        <v>0.0</v>
      </c>
    </row>
    <row r="849" spans="1:18">
      <c r="A849" s="21" t="str">
        <f>Under15Boys!T147</f>
        <v>M</v>
      </c>
      <c r="B849" s="21" t="str">
        <f>Under15Boys!U147</f>
        <v>U15</v>
      </c>
      <c r="C849" s="21" t="str">
        <f>Under15Boys!V147</f>
        <v>DTU15M</v>
      </c>
      <c r="D849" s="21" t="str">
        <f>Under15Boys!W147</f>
        <v>A</v>
      </c>
      <c r="E849" s="98" t="str">
        <f>Under15Boys!B147</f>
        <v>8</v>
      </c>
      <c r="F849" s="21" t="e">
        <f>LEFT(Under15Boys!C147,FIND(" ",Under15Boys!C147)-1)</f>
        <v>#VALUE!</v>
      </c>
      <c r="G849" s="21" t="e">
        <f>RIGHT(Under15Boys!C147,LEN(Under15Boys!C147)-FIND(" ",Under15Boys!C147))</f>
        <v>#VALUE!</v>
      </c>
      <c r="H849" s="21" t="e">
        <f>VLOOKUP(Under15Boys!D147,clubs!A:B,2,FALSE)</f>
        <v>#N/A</v>
      </c>
      <c r="I849" s="21" t="str">
        <f>B849&amp;A849</f>
        <v>U15M</v>
      </c>
      <c r="J849" s="117">
        <f>Under15Boys!E147</f>
        <v>0.0</v>
      </c>
      <c r="K849" s="127">
        <f>Under15Boys!X147</f>
        <v>0.0</v>
      </c>
    </row>
    <row r="850" spans="1:18">
      <c r="A850" s="21">
        <f>Under15Boys!T148</f>
        <v>0.0</v>
      </c>
      <c r="B850" s="21">
        <f>Under15Boys!U148</f>
        <v>0.0</v>
      </c>
      <c r="C850" s="21">
        <f>Under15Boys!V148</f>
        <v>0.0</v>
      </c>
      <c r="D850" s="21">
        <f>Under15Boys!W148</f>
        <v>0.0</v>
      </c>
      <c r="E850" s="98">
        <f>Under15Boys!B148</f>
        <v>0.0</v>
      </c>
      <c r="F850" s="21" t="str">
        <f>LEFT(Under15Boys!C148,FIND(" ",Under15Boys!C148)-1)</f>
        <v>U15</v>
      </c>
      <c r="G850" s="21" t="str">
        <f>RIGHT(Under15Boys!C148,LEN(Under15Boys!C148)-FIND(" ",Under15Boys!C148))</f>
        <v>Boy's B Discus</v>
      </c>
      <c r="H850" s="21" t="e">
        <f>VLOOKUP(Under15Boys!D148,clubs!A:B,2,FALSE)</f>
        <v>#N/A</v>
      </c>
      <c r="I850" s="21" t="str">
        <f>B850&amp;A850</f>
        <v>00</v>
      </c>
      <c r="J850" s="117" t="str">
        <f>Under15Boys!E148</f>
        <v>.</v>
      </c>
      <c r="K850" s="127">
        <f>Under15Boys!X148</f>
        <v>0.0</v>
      </c>
    </row>
    <row r="851" spans="1:18">
      <c r="A851" s="21" t="str">
        <f>Under15Boys!T149</f>
        <v>M</v>
      </c>
      <c r="B851" s="21" t="str">
        <f>Under15Boys!U149</f>
        <v>U15</v>
      </c>
      <c r="C851" s="21" t="str">
        <f>Under15Boys!V149</f>
        <v>DTU15M</v>
      </c>
      <c r="D851" s="21" t="str">
        <f>Under15Boys!W149</f>
        <v>B</v>
      </c>
      <c r="E851" s="98">
        <f>Under15Boys!B149</f>
        <v>1.0</v>
      </c>
      <c r="F851" s="21" t="str">
        <f>LEFT(Under15Boys!C149,FIND(" ",Under15Boys!C149)-1)</f>
        <v>Mikey</v>
      </c>
      <c r="G851" s="21" t="str">
        <f>RIGHT(Under15Boys!C149,LEN(Under15Boys!C149)-FIND(" ",Under15Boys!C149))</f>
        <v>Kouwiloyan</v>
      </c>
      <c r="H851" s="21" t="str">
        <f>VLOOKUP(Under15Boys!D149,clubs!A:B,2,FALSE)</f>
        <v>ESM</v>
      </c>
      <c r="I851" s="21" t="str">
        <f>B851&amp;A851</f>
        <v>U15M</v>
      </c>
      <c r="J851" s="117">
        <f>Under15Boys!E149</f>
        <v>16.72</v>
      </c>
      <c r="K851" s="127">
        <f>Under15Boys!X149</f>
        <v>0.0</v>
      </c>
    </row>
    <row r="852" spans="1:18">
      <c r="A852" s="21" t="str">
        <f>Under15Boys!T150</f>
        <v>M</v>
      </c>
      <c r="B852" s="21" t="str">
        <f>Under15Boys!U150</f>
        <v>U15</v>
      </c>
      <c r="C852" s="21" t="str">
        <f>Under15Boys!V150</f>
        <v>DTU15M</v>
      </c>
      <c r="D852" s="21" t="str">
        <f>Under15Boys!W150</f>
        <v>B</v>
      </c>
      <c r="E852" s="98">
        <f>Under15Boys!B150</f>
        <v>2.0</v>
      </c>
      <c r="F852" s="21" t="e">
        <f>LEFT(Under15Boys!C150,FIND(" ",Under15Boys!C150)-1)</f>
        <v>#VALUE!</v>
      </c>
      <c r="G852" s="21" t="e">
        <f>RIGHT(Under15Boys!C150,LEN(Under15Boys!C150)-FIND(" ",Under15Boys!C150))</f>
        <v>#VALUE!</v>
      </c>
      <c r="H852" s="21" t="e">
        <f>VLOOKUP(Under15Boys!D150,clubs!A:B,2,FALSE)</f>
        <v>#N/A</v>
      </c>
      <c r="I852" s="21" t="str">
        <f>B852&amp;A852</f>
        <v>U15M</v>
      </c>
      <c r="J852" s="117">
        <f>Under15Boys!E150</f>
        <v>0.0</v>
      </c>
      <c r="K852" s="127">
        <f>Under15Boys!X150</f>
        <v>0.0</v>
      </c>
    </row>
    <row r="853" spans="1:18">
      <c r="A853" s="21" t="str">
        <f>Under15Boys!T151</f>
        <v>M</v>
      </c>
      <c r="B853" s="21" t="str">
        <f>Under15Boys!U151</f>
        <v>U15</v>
      </c>
      <c r="C853" s="21" t="str">
        <f>Under15Boys!V151</f>
        <v>DTU15M</v>
      </c>
      <c r="D853" s="21" t="str">
        <f>Under15Boys!W151</f>
        <v>B</v>
      </c>
      <c r="E853" s="98">
        <f>Under15Boys!B151</f>
        <v>3.0</v>
      </c>
      <c r="F853" s="21" t="e">
        <f>LEFT(Under15Boys!C151,FIND(" ",Under15Boys!C151)-1)</f>
        <v>#VALUE!</v>
      </c>
      <c r="G853" s="21" t="e">
        <f>RIGHT(Under15Boys!C151,LEN(Under15Boys!C151)-FIND(" ",Under15Boys!C151))</f>
        <v>#VALUE!</v>
      </c>
      <c r="H853" s="21" t="e">
        <f>VLOOKUP(Under15Boys!D151,clubs!A:B,2,FALSE)</f>
        <v>#N/A</v>
      </c>
      <c r="I853" s="21" t="str">
        <f>B853&amp;A853</f>
        <v>U15M</v>
      </c>
      <c r="J853" s="117">
        <f>Under15Boys!E151</f>
        <v>0.0</v>
      </c>
      <c r="K853" s="127">
        <f>Under15Boys!X151</f>
        <v>0.0</v>
      </c>
    </row>
    <row r="854" spans="1:18">
      <c r="A854" s="21" t="str">
        <f>Under15Boys!T152</f>
        <v>M</v>
      </c>
      <c r="B854" s="21" t="str">
        <f>Under15Boys!U152</f>
        <v>U15</v>
      </c>
      <c r="C854" s="21" t="str">
        <f>Under15Boys!V152</f>
        <v>DTU15M</v>
      </c>
      <c r="D854" s="21" t="str">
        <f>Under15Boys!W152</f>
        <v>B</v>
      </c>
      <c r="E854" s="98" t="str">
        <f>Under15Boys!B152</f>
        <v>4</v>
      </c>
      <c r="F854" s="21" t="e">
        <f>LEFT(Under15Boys!C152,FIND(" ",Under15Boys!C152)-1)</f>
        <v>#VALUE!</v>
      </c>
      <c r="G854" s="21" t="e">
        <f>RIGHT(Under15Boys!C152,LEN(Under15Boys!C152)-FIND(" ",Under15Boys!C152))</f>
        <v>#VALUE!</v>
      </c>
      <c r="H854" s="21" t="e">
        <f>VLOOKUP(Under15Boys!D152,clubs!A:B,2,FALSE)</f>
        <v>#N/A</v>
      </c>
      <c r="I854" s="21" t="str">
        <f>B854&amp;A854</f>
        <v>U15M</v>
      </c>
      <c r="J854" s="117">
        <f>Under15Boys!E152</f>
        <v>0.0</v>
      </c>
      <c r="K854" s="127">
        <f>Under15Boys!X152</f>
        <v>0.0</v>
      </c>
    </row>
    <row r="855" spans="1:18">
      <c r="A855" s="21" t="str">
        <f>Under15Boys!T153</f>
        <v>M</v>
      </c>
      <c r="B855" s="21" t="str">
        <f>Under15Boys!U153</f>
        <v>U15</v>
      </c>
      <c r="C855" s="21" t="str">
        <f>Under15Boys!V153</f>
        <v>DTU15M</v>
      </c>
      <c r="D855" s="21" t="str">
        <f>Under15Boys!W153</f>
        <v>B</v>
      </c>
      <c r="E855" s="98" t="str">
        <f>Under15Boys!B153</f>
        <v>5</v>
      </c>
      <c r="F855" s="21" t="e">
        <f>LEFT(Under15Boys!C153,FIND(" ",Under15Boys!C153)-1)</f>
        <v>#VALUE!</v>
      </c>
      <c r="G855" s="21" t="e">
        <f>RIGHT(Under15Boys!C153,LEN(Under15Boys!C153)-FIND(" ",Under15Boys!C153))</f>
        <v>#VALUE!</v>
      </c>
      <c r="H855" s="21" t="e">
        <f>VLOOKUP(Under15Boys!D153,clubs!A:B,2,FALSE)</f>
        <v>#N/A</v>
      </c>
      <c r="I855" s="21" t="str">
        <f>B855&amp;A855</f>
        <v>U15M</v>
      </c>
      <c r="J855" s="117">
        <f>Under15Boys!E153</f>
        <v>0.0</v>
      </c>
      <c r="K855" s="127">
        <f>Under15Boys!X153</f>
        <v>0.0</v>
      </c>
    </row>
    <row r="856" spans="1:18">
      <c r="A856" s="21" t="str">
        <f>Under15Boys!T154</f>
        <v>M</v>
      </c>
      <c r="B856" s="21" t="str">
        <f>Under15Boys!U154</f>
        <v>U15</v>
      </c>
      <c r="C856" s="21" t="str">
        <f>Under15Boys!V154</f>
        <v>DTU15M</v>
      </c>
      <c r="D856" s="21" t="str">
        <f>Under15Boys!W154</f>
        <v>B</v>
      </c>
      <c r="E856" s="98" t="str">
        <f>Under15Boys!B154</f>
        <v>6</v>
      </c>
      <c r="F856" s="21" t="e">
        <f>LEFT(Under15Boys!C154,FIND(" ",Under15Boys!C154)-1)</f>
        <v>#VALUE!</v>
      </c>
      <c r="G856" s="21" t="e">
        <f>RIGHT(Under15Boys!C154,LEN(Under15Boys!C154)-FIND(" ",Under15Boys!C154))</f>
        <v>#VALUE!</v>
      </c>
      <c r="H856" s="21" t="e">
        <f>VLOOKUP(Under15Boys!D154,clubs!A:B,2,FALSE)</f>
        <v>#N/A</v>
      </c>
      <c r="I856" s="21" t="str">
        <f>B856&amp;A856</f>
        <v>U15M</v>
      </c>
      <c r="J856" s="117">
        <f>Under15Boys!E154</f>
        <v>0.0</v>
      </c>
      <c r="K856" s="127">
        <f>Under15Boys!X154</f>
        <v>0.0</v>
      </c>
    </row>
    <row r="857" spans="1:18">
      <c r="A857" s="21" t="str">
        <f>Under15Boys!T155</f>
        <v>M</v>
      </c>
      <c r="B857" s="21" t="str">
        <f>Under15Boys!U155</f>
        <v>U15</v>
      </c>
      <c r="C857" s="21" t="str">
        <f>Under15Boys!V155</f>
        <v>DTU15M</v>
      </c>
      <c r="D857" s="21" t="str">
        <f>Under15Boys!W155</f>
        <v>B</v>
      </c>
      <c r="E857" s="98" t="str">
        <f>Under15Boys!B155</f>
        <v>7</v>
      </c>
      <c r="F857" s="21" t="e">
        <f>LEFT(Under15Boys!C155,FIND(" ",Under15Boys!C155)-1)</f>
        <v>#VALUE!</v>
      </c>
      <c r="G857" s="21" t="e">
        <f>RIGHT(Under15Boys!C155,LEN(Under15Boys!C155)-FIND(" ",Under15Boys!C155))</f>
        <v>#VALUE!</v>
      </c>
      <c r="H857" s="21" t="e">
        <f>VLOOKUP(Under15Boys!D155,clubs!A:B,2,FALSE)</f>
        <v>#N/A</v>
      </c>
      <c r="I857" s="21" t="str">
        <f>B857&amp;A857</f>
        <v>U15M</v>
      </c>
      <c r="J857" s="117">
        <f>Under15Boys!E155</f>
        <v>0.0</v>
      </c>
      <c r="K857" s="127">
        <f>Under15Boys!X155</f>
        <v>0.0</v>
      </c>
    </row>
    <row r="858" spans="1:18">
      <c r="A858" s="21" t="str">
        <f>Under15Boys!T156</f>
        <v>M</v>
      </c>
      <c r="B858" s="21" t="str">
        <f>Under15Boys!U156</f>
        <v>U15</v>
      </c>
      <c r="C858" s="21" t="str">
        <f>Under15Boys!V156</f>
        <v>DTU15M</v>
      </c>
      <c r="D858" s="21" t="str">
        <f>Under15Boys!W156</f>
        <v>B</v>
      </c>
      <c r="E858" s="98" t="str">
        <f>Under15Boys!B156</f>
        <v>8</v>
      </c>
      <c r="F858" s="21" t="e">
        <f>LEFT(Under15Boys!C156,FIND(" ",Under15Boys!C156)-1)</f>
        <v>#VALUE!</v>
      </c>
      <c r="G858" s="21" t="e">
        <f>RIGHT(Under15Boys!C156,LEN(Under15Boys!C156)-FIND(" ",Under15Boys!C156))</f>
        <v>#VALUE!</v>
      </c>
      <c r="H858" s="21" t="e">
        <f>VLOOKUP(Under15Boys!D156,clubs!A:B,2,FALSE)</f>
        <v>#N/A</v>
      </c>
      <c r="I858" s="21" t="str">
        <f>B858&amp;A858</f>
        <v>U15M</v>
      </c>
      <c r="J858" s="117">
        <f>Under15Boys!E156</f>
        <v>0.0</v>
      </c>
      <c r="K858" s="127">
        <f>Under15Boys!X156</f>
        <v>0.0</v>
      </c>
    </row>
    <row r="859" spans="1:18">
      <c r="A859" s="21">
        <f>Under15Boys!T157</f>
        <v>0.0</v>
      </c>
      <c r="B859" s="21">
        <f>Under15Boys!U157</f>
        <v>0.0</v>
      </c>
      <c r="C859" s="21">
        <f>Under15Boys!V157</f>
        <v>0.0</v>
      </c>
      <c r="D859" s="21">
        <f>Under15Boys!W157</f>
        <v>0.0</v>
      </c>
      <c r="E859" s="98">
        <f>Under15Boys!B157</f>
        <v>0.0</v>
      </c>
      <c r="F859" s="21" t="str">
        <f>LEFT(Under15Boys!C157,FIND(" ",Under15Boys!C157)-1)</f>
        <v>U15</v>
      </c>
      <c r="G859" s="21" t="str">
        <f>RIGHT(Under15Boys!C157,LEN(Under15Boys!C157)-FIND(" ",Under15Boys!C157))</f>
        <v>Boy's 4x100m</v>
      </c>
      <c r="H859" s="21" t="e">
        <f>VLOOKUP(Under15Boys!D157,clubs!A:B,2,FALSE)</f>
        <v>#N/A</v>
      </c>
      <c r="I859" s="21" t="str">
        <f>B859&amp;A859</f>
        <v>00</v>
      </c>
      <c r="J859" s="117" t="str">
        <f>Under15Boys!E157</f>
        <v>.</v>
      </c>
      <c r="K859" s="127">
        <f>Under15Boys!X157</f>
        <v>0.0</v>
      </c>
    </row>
    <row r="860" spans="1:18">
      <c r="A860" s="21" t="str">
        <f>Under15Boys!T158</f>
        <v>M</v>
      </c>
      <c r="B860" s="21" t="str">
        <f>Under15Boys!U158</f>
        <v>U15</v>
      </c>
      <c r="C860" s="21" t="str">
        <f>Under15Boys!V158</f>
        <v>4x100</v>
      </c>
      <c r="D860" s="21">
        <f>Under15Boys!W158</f>
        <v>0.0</v>
      </c>
      <c r="E860" s="98">
        <f>Under15Boys!B158</f>
        <v>1.0</v>
      </c>
      <c r="F860" s="21" t="str">
        <f>LEFT(Under15Boys!C158,FIND(" ",Under15Boys!C158)-1)</f>
        <v>Ealing</v>
      </c>
      <c r="G860" s="21" t="str">
        <f>RIGHT(Under15Boys!C158,LEN(Under15Boys!C158)-FIND(" ",Under15Boys!C158))</f>
        <v>S&amp;M</v>
      </c>
      <c r="H860" s="21" t="str">
        <f>VLOOKUP(Under15Boys!D158,clubs!A:B,2,FALSE)</f>
        <v>ESM</v>
      </c>
      <c r="I860" s="21" t="str">
        <f>B860&amp;A860</f>
        <v>U15M</v>
      </c>
      <c r="J860" s="117">
        <f>Under15Boys!E158</f>
        <v>51.72</v>
      </c>
      <c r="K860" s="127">
        <f>Under15Boys!X158</f>
        <v>0.0</v>
      </c>
    </row>
    <row r="861" spans="1:18">
      <c r="A861" s="21" t="str">
        <f>Under15Boys!T159</f>
        <v>M</v>
      </c>
      <c r="B861" s="21" t="str">
        <f>Under15Boys!U159</f>
        <v>U15</v>
      </c>
      <c r="C861" s="21" t="str">
        <f>Under15Boys!V159</f>
        <v>4x100</v>
      </c>
      <c r="D861" s="21">
        <f>Under15Boys!W159</f>
        <v>0.0</v>
      </c>
      <c r="E861" s="98">
        <f>Under15Boys!B159</f>
        <v>2.0</v>
      </c>
      <c r="F861" s="21" t="e">
        <f>LEFT(Under15Boys!C159,FIND(" ",Under15Boys!C159)-1)</f>
        <v>#VALUE!</v>
      </c>
      <c r="G861" s="21" t="e">
        <f>RIGHT(Under15Boys!C159,LEN(Under15Boys!C159)-FIND(" ",Under15Boys!C159))</f>
        <v>#VALUE!</v>
      </c>
      <c r="H861" s="21" t="str">
        <f>VLOOKUP(Under15Boys!D159,clubs!A:B,2,FALSE)</f>
        <v>High</v>
      </c>
      <c r="I861" s="21" t="str">
        <f>B861&amp;A861</f>
        <v>U15M</v>
      </c>
      <c r="J861" s="117">
        <f>Under15Boys!E159</f>
        <v>59.01</v>
      </c>
      <c r="K861" s="127">
        <f>Under15Boys!X159</f>
        <v>0.0</v>
      </c>
    </row>
    <row r="862" spans="1:18">
      <c r="A862" s="21" t="str">
        <f>Under15Boys!T160</f>
        <v>M</v>
      </c>
      <c r="B862" s="21" t="str">
        <f>Under15Boys!U160</f>
        <v>U15</v>
      </c>
      <c r="C862" s="21" t="str">
        <f>Under15Boys!V160</f>
        <v>4x100</v>
      </c>
      <c r="D862" s="21">
        <f>Under15Boys!W160</f>
        <v>0.0</v>
      </c>
      <c r="E862" s="98">
        <f>Under15Boys!B160</f>
        <v>3.0</v>
      </c>
      <c r="F862" s="21" t="e">
        <f>LEFT(Under15Boys!C160,FIND(" ",Under15Boys!C160)-1)</f>
        <v>#VALUE!</v>
      </c>
      <c r="G862" s="21" t="e">
        <f>RIGHT(Under15Boys!C160,LEN(Under15Boys!C160)-FIND(" ",Under15Boys!C160))</f>
        <v>#VALUE!</v>
      </c>
      <c r="H862" s="21" t="e">
        <f>VLOOKUP(Under15Boys!D160,clubs!A:B,2,FALSE)</f>
        <v>#N/A</v>
      </c>
      <c r="I862" s="21" t="str">
        <f>B862&amp;A862</f>
        <v>U15M</v>
      </c>
      <c r="J862" s="117">
        <f>Under15Boys!E160</f>
        <v>0.0</v>
      </c>
      <c r="K862" s="127">
        <f>Under15Boys!X160</f>
        <v>0.0</v>
      </c>
    </row>
    <row r="863" spans="1:18">
      <c r="A863" s="21" t="str">
        <f>Under15Boys!T161</f>
        <v>M</v>
      </c>
      <c r="B863" s="21" t="str">
        <f>Under15Boys!U161</f>
        <v>U15</v>
      </c>
      <c r="C863" s="21" t="str">
        <f>Under15Boys!V161</f>
        <v>4x100</v>
      </c>
      <c r="D863" s="21">
        <f>Under15Boys!W161</f>
        <v>0.0</v>
      </c>
      <c r="E863" s="98" t="str">
        <f>Under15Boys!B161</f>
        <v>4</v>
      </c>
      <c r="F863" s="21" t="e">
        <f>LEFT(Under15Boys!C161,FIND(" ",Under15Boys!C161)-1)</f>
        <v>#VALUE!</v>
      </c>
      <c r="G863" s="21" t="e">
        <f>RIGHT(Under15Boys!C161,LEN(Under15Boys!C161)-FIND(" ",Under15Boys!C161))</f>
        <v>#VALUE!</v>
      </c>
      <c r="H863" s="21" t="e">
        <f>VLOOKUP(Under15Boys!D161,clubs!A:B,2,FALSE)</f>
        <v>#N/A</v>
      </c>
      <c r="I863" s="21" t="str">
        <f>B863&amp;A863</f>
        <v>U15M</v>
      </c>
      <c r="J863" s="117">
        <f>Under15Boys!E161</f>
        <v>0.0</v>
      </c>
      <c r="K863" s="127">
        <f>Under15Boys!X161</f>
        <v>0.0</v>
      </c>
    </row>
    <row r="864" spans="1:18">
      <c r="A864" s="21" t="str">
        <f>Under15Boys!T162</f>
        <v>M</v>
      </c>
      <c r="B864" s="21" t="str">
        <f>Under15Boys!U162</f>
        <v>U15</v>
      </c>
      <c r="C864" s="21" t="str">
        <f>Under15Boys!V162</f>
        <v>4x100</v>
      </c>
      <c r="D864" s="21">
        <f>Under15Boys!W162</f>
        <v>0.0</v>
      </c>
      <c r="E864" s="98" t="str">
        <f>Under15Boys!B162</f>
        <v>5</v>
      </c>
      <c r="F864" s="21" t="e">
        <f>LEFT(Under15Boys!C162,FIND(" ",Under15Boys!C162)-1)</f>
        <v>#VALUE!</v>
      </c>
      <c r="G864" s="21" t="e">
        <f>RIGHT(Under15Boys!C162,LEN(Under15Boys!C162)-FIND(" ",Under15Boys!C162))</f>
        <v>#VALUE!</v>
      </c>
      <c r="H864" s="21" t="e">
        <f>VLOOKUP(Under15Boys!D162,clubs!A:B,2,FALSE)</f>
        <v>#N/A</v>
      </c>
      <c r="I864" s="21" t="str">
        <f>B864&amp;A864</f>
        <v>U15M</v>
      </c>
      <c r="J864" s="117">
        <f>Under15Boys!E162</f>
        <v>0.0</v>
      </c>
      <c r="K864" s="127">
        <f>Under15Boys!X162</f>
        <v>0.0</v>
      </c>
    </row>
    <row r="865" spans="1:18">
      <c r="A865" s="21" t="str">
        <f>Under15Boys!T163</f>
        <v>M</v>
      </c>
      <c r="B865" s="21" t="str">
        <f>Under15Boys!U163</f>
        <v>U15</v>
      </c>
      <c r="C865" s="21" t="str">
        <f>Under15Boys!V163</f>
        <v>4x100</v>
      </c>
      <c r="D865" s="21">
        <f>Under15Boys!W163</f>
        <v>0.0</v>
      </c>
      <c r="E865" s="98" t="str">
        <f>Under15Boys!B163</f>
        <v>6</v>
      </c>
      <c r="F865" s="21" t="e">
        <f>LEFT(Under15Boys!C163,FIND(" ",Under15Boys!C163)-1)</f>
        <v>#VALUE!</v>
      </c>
      <c r="G865" s="21" t="e">
        <f>RIGHT(Under15Boys!C163,LEN(Under15Boys!C163)-FIND(" ",Under15Boys!C163))</f>
        <v>#VALUE!</v>
      </c>
      <c r="H865" s="21" t="e">
        <f>VLOOKUP(Under15Boys!D163,clubs!A:B,2,FALSE)</f>
        <v>#N/A</v>
      </c>
      <c r="I865" s="21" t="str">
        <f>B865&amp;A865</f>
        <v>U15M</v>
      </c>
      <c r="J865" s="117">
        <f>Under15Boys!E163</f>
        <v>0.0</v>
      </c>
      <c r="K865" s="127">
        <f>Under15Boys!X163</f>
        <v>0.0</v>
      </c>
    </row>
    <row r="866" spans="1:18">
      <c r="A866" s="21" t="str">
        <f>Under15Boys!T164</f>
        <v>M</v>
      </c>
      <c r="B866" s="21" t="str">
        <f>Under15Boys!U164</f>
        <v>U15</v>
      </c>
      <c r="C866" s="21" t="str">
        <f>Under15Boys!V164</f>
        <v>4x100</v>
      </c>
      <c r="D866" s="21">
        <f>Under15Boys!W164</f>
        <v>0.0</v>
      </c>
      <c r="E866" s="98" t="str">
        <f>Under15Boys!B164</f>
        <v>7</v>
      </c>
      <c r="F866" s="21" t="e">
        <f>LEFT(Under15Boys!C164,FIND(" ",Under15Boys!C164)-1)</f>
        <v>#VALUE!</v>
      </c>
      <c r="G866" s="21" t="e">
        <f>RIGHT(Under15Boys!C164,LEN(Under15Boys!C164)-FIND(" ",Under15Boys!C164))</f>
        <v>#VALUE!</v>
      </c>
      <c r="H866" s="21" t="e">
        <f>VLOOKUP(Under15Boys!D164,clubs!A:B,2,FALSE)</f>
        <v>#N/A</v>
      </c>
      <c r="I866" s="21" t="str">
        <f>B866&amp;A866</f>
        <v>U15M</v>
      </c>
      <c r="J866" s="117">
        <f>Under15Boys!E164</f>
        <v>0.0</v>
      </c>
      <c r="K866" s="127">
        <f>Under15Boys!X164</f>
        <v>0.0</v>
      </c>
    </row>
    <row r="867" spans="1:18">
      <c r="A867" s="21" t="str">
        <f>Under15Boys!T165</f>
        <v>M</v>
      </c>
      <c r="B867" s="21" t="str">
        <f>Under15Boys!U165</f>
        <v>U15</v>
      </c>
      <c r="C867" s="21" t="str">
        <f>Under15Boys!V165</f>
        <v>4x100</v>
      </c>
      <c r="D867" s="21">
        <f>Under15Boys!W165</f>
        <v>0.0</v>
      </c>
      <c r="E867" s="98" t="str">
        <f>Under15Boys!B165</f>
        <v>8</v>
      </c>
      <c r="F867" s="21" t="e">
        <f>LEFT(Under15Boys!C165,FIND(" ",Under15Boys!C165)-1)</f>
        <v>#VALUE!</v>
      </c>
      <c r="G867" s="21" t="e">
        <f>RIGHT(Under15Boys!C165,LEN(Under15Boys!C165)-FIND(" ",Under15Boys!C165))</f>
        <v>#VALUE!</v>
      </c>
      <c r="H867" s="21" t="e">
        <f>VLOOKUP(Under15Boys!D165,clubs!A:B,2,FALSE)</f>
        <v>#N/A</v>
      </c>
      <c r="I867" s="21" t="str">
        <f>B867&amp;A867</f>
        <v>U15M</v>
      </c>
      <c r="J867" s="117">
        <f>Under15Boys!E165</f>
        <v>0.0</v>
      </c>
      <c r="K867" s="127">
        <f>Under15Boys!X165</f>
        <v>0.0</v>
      </c>
    </row>
    <row r="868" spans="1:18">
      <c r="A868" s="21" t="str">
        <f>Under17Men!T14</f>
        <v>M</v>
      </c>
      <c r="B868" s="21" t="str">
        <f>Under17Men!U14</f>
        <v>U17</v>
      </c>
      <c r="C868" s="21">
        <f>Under17Men!V14</f>
        <v>100.0</v>
      </c>
      <c r="D868" s="21" t="str">
        <f>Under17Men!W14</f>
        <v>A</v>
      </c>
      <c r="E868" s="98">
        <f>Under17Men!B14</f>
        <v>1.0</v>
      </c>
      <c r="F868" s="21" t="str">
        <f>LEFT(Under17Men!C14,FIND(" ",Under17Men!C14)-1)</f>
        <v>Phoenix</v>
      </c>
      <c r="G868" s="21" t="str">
        <f>RIGHT(Under17Men!C14,LEN(Under17Men!C14)-FIND(" ",Under17Men!C14))</f>
        <v>Lyon</v>
      </c>
      <c r="H868" s="21" t="str">
        <f>VLOOKUP(Under17Men!D14,clubs!A:B,2,FALSE)</f>
        <v>ESM</v>
      </c>
      <c r="I868" s="21" t="str">
        <f>B868&amp;A868</f>
        <v>U17M</v>
      </c>
      <c r="J868" s="117">
        <f>Under17Men!E14</f>
        <v>11.57</v>
      </c>
      <c r="K868" s="127">
        <f>Under17Men!X14</f>
        <v>1.1</v>
      </c>
    </row>
    <row r="869" spans="1:18">
      <c r="A869" s="21" t="str">
        <f>Under17Men!T15</f>
        <v>M</v>
      </c>
      <c r="B869" s="21" t="str">
        <f>Under17Men!U15</f>
        <v>U17</v>
      </c>
      <c r="C869" s="21">
        <f>Under17Men!V15</f>
        <v>100.0</v>
      </c>
      <c r="D869" s="21" t="str">
        <f>Under17Men!W15</f>
        <v>A</v>
      </c>
      <c r="E869" s="98">
        <f>Under17Men!B15</f>
        <v>2.0</v>
      </c>
      <c r="F869" s="21" t="str">
        <f>LEFT(Under17Men!C15,FIND(" ",Under17Men!C15)-1)</f>
        <v>Afolabi</v>
      </c>
      <c r="G869" s="21" t="str">
        <f>RIGHT(Under17Men!C15,LEN(Under17Men!C15)-FIND(" ",Under17Men!C15))</f>
        <v>Soboyede</v>
      </c>
      <c r="H869" s="21" t="str">
        <f>VLOOKUP(Under17Men!D15,clubs!A:B,2,FALSE)</f>
        <v>Lon Hth</v>
      </c>
      <c r="I869" s="21" t="str">
        <f>B869&amp;A869</f>
        <v>U17M</v>
      </c>
      <c r="J869" s="117">
        <f>Under17Men!E15</f>
        <v>12.06</v>
      </c>
      <c r="K869" s="127">
        <f>Under17Men!X15</f>
        <v>1.1</v>
      </c>
    </row>
    <row r="870" spans="1:18">
      <c r="A870" s="21" t="str">
        <f>Under17Men!T16</f>
        <v>M</v>
      </c>
      <c r="B870" s="21" t="str">
        <f>Under17Men!U16</f>
        <v>U17</v>
      </c>
      <c r="C870" s="21">
        <f>Under17Men!V16</f>
        <v>100.0</v>
      </c>
      <c r="D870" s="21" t="str">
        <f>Under17Men!W16</f>
        <v>A</v>
      </c>
      <c r="E870" s="98">
        <f>Under17Men!B16</f>
        <v>3.0</v>
      </c>
      <c r="F870" s="21" t="str">
        <f>LEFT(Under17Men!C16,FIND(" ",Under17Men!C16)-1)</f>
        <v>Idan</v>
      </c>
      <c r="G870" s="21" t="str">
        <f>RIGHT(Under17Men!C16,LEN(Under17Men!C16)-FIND(" ",Under17Men!C16))</f>
        <v>Gal-Shohet</v>
      </c>
      <c r="H870" s="21" t="str">
        <f>VLOOKUP(Under17Men!D16,clubs!A:B,2,FALSE)</f>
        <v>High</v>
      </c>
      <c r="I870" s="21" t="str">
        <f>B870&amp;A870</f>
        <v>U17M</v>
      </c>
      <c r="J870" s="117">
        <f>Under17Men!E16</f>
        <v>12.11</v>
      </c>
      <c r="K870" s="127">
        <f>Under17Men!X16</f>
        <v>1.1</v>
      </c>
    </row>
    <row r="871" spans="1:18">
      <c r="A871" s="21" t="str">
        <f>Under17Men!T17</f>
        <v>M</v>
      </c>
      <c r="B871" s="21" t="str">
        <f>Under17Men!U17</f>
        <v>U17</v>
      </c>
      <c r="C871" s="21">
        <f>Under17Men!V17</f>
        <v>100.0</v>
      </c>
      <c r="D871" s="21" t="str">
        <f>Under17Men!W17</f>
        <v>A</v>
      </c>
      <c r="E871" s="98" t="str">
        <f>Under17Men!B17</f>
        <v>4</v>
      </c>
      <c r="F871" s="21" t="str">
        <f>LEFT(Under17Men!C17,FIND(" ",Under17Men!C17)-1)</f>
        <v>Jeremy</v>
      </c>
      <c r="G871" s="21" t="str">
        <f>RIGHT(Under17Men!C17,LEN(Under17Men!C17)-FIND(" ",Under17Men!C17))</f>
        <v>Gbenartay</v>
      </c>
      <c r="H871" s="21" t="str">
        <f>VLOOKUP(Under17Men!D17,clubs!A:B,2,FALSE)</f>
        <v>E&amp;H</v>
      </c>
      <c r="I871" s="21" t="str">
        <f>B871&amp;A871</f>
        <v>U17M</v>
      </c>
      <c r="J871" s="117">
        <f>Under17Men!E17</f>
        <v>12.33</v>
      </c>
      <c r="K871" s="127">
        <f>Under17Men!X17</f>
        <v>1.1</v>
      </c>
    </row>
    <row r="872" spans="1:18">
      <c r="A872" s="21" t="str">
        <f>Under17Men!T18</f>
        <v>M</v>
      </c>
      <c r="B872" s="21" t="str">
        <f>Under17Men!U18</f>
        <v>U17</v>
      </c>
      <c r="C872" s="21">
        <f>Under17Men!V18</f>
        <v>100.0</v>
      </c>
      <c r="D872" s="21" t="str">
        <f>Under17Men!W18</f>
        <v>A</v>
      </c>
      <c r="E872" s="98" t="str">
        <f>Under17Men!B18</f>
        <v>5</v>
      </c>
      <c r="F872" s="21" t="e">
        <f>LEFT(Under17Men!C18,FIND(" ",Under17Men!C18)-1)</f>
        <v>#VALUE!</v>
      </c>
      <c r="G872" s="21" t="e">
        <f>RIGHT(Under17Men!C18,LEN(Under17Men!C18)-FIND(" ",Under17Men!C18))</f>
        <v>#VALUE!</v>
      </c>
      <c r="H872" s="21" t="str">
        <f>VLOOKUP(Under17Men!D18,clubs!A:B,2,FALSE)</f>
        <v>TVH</v>
      </c>
      <c r="I872" s="21" t="str">
        <f>B872&amp;A872</f>
        <v>U17M</v>
      </c>
      <c r="J872" s="117">
        <f>Under17Men!E18</f>
        <v>13.87</v>
      </c>
      <c r="K872" s="127">
        <f>Under17Men!X18</f>
        <v>1.1</v>
      </c>
    </row>
    <row r="873" spans="1:18">
      <c r="A873" s="21" t="str">
        <f>Under17Men!T19</f>
        <v>M</v>
      </c>
      <c r="B873" s="21" t="str">
        <f>Under17Men!U19</f>
        <v>U17</v>
      </c>
      <c r="C873" s="21">
        <f>Under17Men!V19</f>
        <v>100.0</v>
      </c>
      <c r="D873" s="21" t="str">
        <f>Under17Men!W19</f>
        <v>A</v>
      </c>
      <c r="E873" s="98" t="str">
        <f>Under17Men!B19</f>
        <v>6</v>
      </c>
      <c r="F873" s="21" t="e">
        <f>LEFT(Under17Men!C19,FIND(" ",Under17Men!C19)-1)</f>
        <v>#VALUE!</v>
      </c>
      <c r="G873" s="21" t="e">
        <f>RIGHT(Under17Men!C19,LEN(Under17Men!C19)-FIND(" ",Under17Men!C19))</f>
        <v>#VALUE!</v>
      </c>
      <c r="H873" s="21" t="e">
        <f>VLOOKUP(Under17Men!D19,clubs!A:B,2,FALSE)</f>
        <v>#N/A</v>
      </c>
      <c r="I873" s="21" t="str">
        <f>B873&amp;A873</f>
        <v>U17M</v>
      </c>
      <c r="J873" s="117">
        <f>Under17Men!E19</f>
        <v>0.0</v>
      </c>
      <c r="K873" s="127">
        <f>Under17Men!X19</f>
        <v>1.1</v>
      </c>
    </row>
    <row r="874" spans="1:18">
      <c r="A874" s="21" t="str">
        <f>Under17Men!T20</f>
        <v>M</v>
      </c>
      <c r="B874" s="21" t="str">
        <f>Under17Men!U20</f>
        <v>U17</v>
      </c>
      <c r="C874" s="21">
        <f>Under17Men!V20</f>
        <v>100.0</v>
      </c>
      <c r="D874" s="21" t="str">
        <f>Under17Men!W20</f>
        <v>A</v>
      </c>
      <c r="E874" s="98" t="str">
        <f>Under17Men!B20</f>
        <v>7</v>
      </c>
      <c r="F874" s="21" t="e">
        <f>LEFT(Under17Men!C20,FIND(" ",Under17Men!C20)-1)</f>
        <v>#VALUE!</v>
      </c>
      <c r="G874" s="21" t="e">
        <f>RIGHT(Under17Men!C20,LEN(Under17Men!C20)-FIND(" ",Under17Men!C20))</f>
        <v>#VALUE!</v>
      </c>
      <c r="H874" s="21" t="e">
        <f>VLOOKUP(Under17Men!D20,clubs!A:B,2,FALSE)</f>
        <v>#N/A</v>
      </c>
      <c r="I874" s="21" t="str">
        <f>B874&amp;A874</f>
        <v>U17M</v>
      </c>
      <c r="J874" s="117">
        <f>Under17Men!E20</f>
        <v>0.0</v>
      </c>
      <c r="K874" s="127">
        <f>Under17Men!X20</f>
        <v>1.1</v>
      </c>
    </row>
    <row r="875" spans="1:18">
      <c r="A875" s="21" t="str">
        <f>Under17Men!T21</f>
        <v>M</v>
      </c>
      <c r="B875" s="21" t="str">
        <f>Under17Men!U21</f>
        <v>U17</v>
      </c>
      <c r="C875" s="21">
        <f>Under17Men!V21</f>
        <v>100.0</v>
      </c>
      <c r="D875" s="21" t="str">
        <f>Under17Men!W21</f>
        <v>A</v>
      </c>
      <c r="E875" s="98" t="str">
        <f>Under17Men!B21</f>
        <v>8</v>
      </c>
      <c r="F875" s="21" t="e">
        <f>LEFT(Under17Men!C21,FIND(" ",Under17Men!C21)-1)</f>
        <v>#VALUE!</v>
      </c>
      <c r="G875" s="21" t="e">
        <f>RIGHT(Under17Men!C21,LEN(Under17Men!C21)-FIND(" ",Under17Men!C21))</f>
        <v>#VALUE!</v>
      </c>
      <c r="H875" s="21" t="e">
        <f>VLOOKUP(Under17Men!D21,clubs!A:B,2,FALSE)</f>
        <v>#N/A</v>
      </c>
      <c r="I875" s="21" t="str">
        <f>B875&amp;A875</f>
        <v>U17M</v>
      </c>
      <c r="J875" s="117">
        <f>Under17Men!E21</f>
        <v>0.0</v>
      </c>
      <c r="K875" s="127">
        <f>Under17Men!X21</f>
        <v>1.1</v>
      </c>
    </row>
    <row r="876" spans="1:18">
      <c r="A876" s="21">
        <f>Under17Men!T22</f>
        <v>0.0</v>
      </c>
      <c r="B876" s="21">
        <f>Under17Men!U22</f>
        <v>0.0</v>
      </c>
      <c r="C876" s="21">
        <f>Under17Men!V22</f>
        <v>0.0</v>
      </c>
      <c r="D876" s="21">
        <f>Under17Men!W22</f>
        <v>0.0</v>
      </c>
      <c r="E876" s="98">
        <f>Under17Men!B22</f>
        <v>0.0</v>
      </c>
      <c r="F876" s="21" t="str">
        <f>LEFT(Under17Men!C22,FIND(" ",Under17Men!C22)-1)</f>
        <v>U17</v>
      </c>
      <c r="G876" s="21" t="str">
        <f>RIGHT(Under17Men!C22,LEN(Under17Men!C22)-FIND(" ",Under17Men!C22))</f>
        <v>Men's B 100m</v>
      </c>
      <c r="H876" s="21" t="e">
        <f>VLOOKUP(Under17Men!D22,clubs!A:B,2,FALSE)</f>
        <v>#N/A</v>
      </c>
      <c r="I876" s="21" t="str">
        <f>B876&amp;A876</f>
        <v>00</v>
      </c>
      <c r="J876" s="117">
        <f>Under17Men!E22</f>
        <v>1.1</v>
      </c>
      <c r="K876" s="127">
        <f>Under17Men!X22</f>
        <v>0.0</v>
      </c>
    </row>
    <row r="877" spans="1:18">
      <c r="A877" s="21" t="str">
        <f>Under17Men!T23</f>
        <v>M</v>
      </c>
      <c r="B877" s="21" t="str">
        <f>Under17Men!U23</f>
        <v>U17</v>
      </c>
      <c r="C877" s="21">
        <f>Under17Men!V23</f>
        <v>100.0</v>
      </c>
      <c r="D877" s="21" t="str">
        <f>Under17Men!W23</f>
        <v>B</v>
      </c>
      <c r="E877" s="98">
        <f>Under17Men!B23</f>
        <v>1.0</v>
      </c>
      <c r="F877" s="21" t="str">
        <f>LEFT(Under17Men!C23,FIND(" ",Under17Men!C23)-1)</f>
        <v>Manuel</v>
      </c>
      <c r="G877" s="21" t="str">
        <f>RIGHT(Under17Men!C23,LEN(Under17Men!C23)-FIND(" ",Under17Men!C23))</f>
        <v>Yeboa</v>
      </c>
      <c r="H877" s="21" t="str">
        <f>VLOOKUP(Under17Men!D23,clubs!A:B,2,FALSE)</f>
        <v>Lon Hth</v>
      </c>
      <c r="I877" s="21" t="str">
        <f>B877&amp;A877</f>
        <v>U17M</v>
      </c>
      <c r="J877" s="117">
        <f>Under17Men!E23</f>
        <v>12.09</v>
      </c>
      <c r="K877" s="127">
        <f>Under17Men!X23</f>
        <v>1.1</v>
      </c>
    </row>
    <row r="878" spans="1:18">
      <c r="A878" s="21" t="str">
        <f>Under17Men!T24</f>
        <v>M</v>
      </c>
      <c r="B878" s="21" t="str">
        <f>Under17Men!U24</f>
        <v>U17</v>
      </c>
      <c r="C878" s="21">
        <f>Under17Men!V24</f>
        <v>100.0</v>
      </c>
      <c r="D878" s="21" t="str">
        <f>Under17Men!W24</f>
        <v>B</v>
      </c>
      <c r="E878" s="98">
        <f>Under17Men!B24</f>
        <v>2.0</v>
      </c>
      <c r="F878" s="21" t="e">
        <f>LEFT(Under17Men!C24,FIND(" ",Under17Men!C24)-1)</f>
        <v>#VALUE!</v>
      </c>
      <c r="G878" s="21" t="e">
        <f>RIGHT(Under17Men!C24,LEN(Under17Men!C24)-FIND(" ",Under17Men!C24))</f>
        <v>#VALUE!</v>
      </c>
      <c r="H878" s="21" t="e">
        <f>VLOOKUP(Under17Men!D24,clubs!A:B,2,FALSE)</f>
        <v>#N/A</v>
      </c>
      <c r="I878" s="21" t="str">
        <f>B878&amp;A878</f>
        <v>U17M</v>
      </c>
      <c r="J878" s="117">
        <f>Under17Men!E24</f>
        <v>0.0</v>
      </c>
      <c r="K878" s="127">
        <f>Under17Men!X24</f>
        <v>1.1</v>
      </c>
    </row>
    <row r="879" spans="1:18">
      <c r="A879" s="21" t="str">
        <f>Under17Men!T25</f>
        <v>M</v>
      </c>
      <c r="B879" s="21" t="str">
        <f>Under17Men!U25</f>
        <v>U17</v>
      </c>
      <c r="C879" s="21">
        <f>Under17Men!V25</f>
        <v>100.0</v>
      </c>
      <c r="D879" s="21" t="str">
        <f>Under17Men!W25</f>
        <v>B</v>
      </c>
      <c r="E879" s="98">
        <f>Under17Men!B25</f>
        <v>3.0</v>
      </c>
      <c r="F879" s="21" t="e">
        <f>LEFT(Under17Men!C25,FIND(" ",Under17Men!C25)-1)</f>
        <v>#VALUE!</v>
      </c>
      <c r="G879" s="21" t="e">
        <f>RIGHT(Under17Men!C25,LEN(Under17Men!C25)-FIND(" ",Under17Men!C25))</f>
        <v>#VALUE!</v>
      </c>
      <c r="H879" s="21" t="e">
        <f>VLOOKUP(Under17Men!D25,clubs!A:B,2,FALSE)</f>
        <v>#N/A</v>
      </c>
      <c r="I879" s="21" t="str">
        <f>B879&amp;A879</f>
        <v>U17M</v>
      </c>
      <c r="J879" s="117">
        <f>Under17Men!E25</f>
        <v>0.0</v>
      </c>
      <c r="K879" s="127">
        <f>Under17Men!X25</f>
        <v>1.1</v>
      </c>
    </row>
    <row r="880" spans="1:18">
      <c r="A880" s="21" t="str">
        <f>Under17Men!T26</f>
        <v>M</v>
      </c>
      <c r="B880" s="21" t="str">
        <f>Under17Men!U26</f>
        <v>U17</v>
      </c>
      <c r="C880" s="21">
        <f>Under17Men!V26</f>
        <v>100.0</v>
      </c>
      <c r="D880" s="21" t="str">
        <f>Under17Men!W26</f>
        <v>B</v>
      </c>
      <c r="E880" s="98" t="str">
        <f>Under17Men!B26</f>
        <v>4</v>
      </c>
      <c r="F880" s="21" t="e">
        <f>LEFT(Under17Men!C26,FIND(" ",Under17Men!C26)-1)</f>
        <v>#VALUE!</v>
      </c>
      <c r="G880" s="21" t="e">
        <f>RIGHT(Under17Men!C26,LEN(Under17Men!C26)-FIND(" ",Under17Men!C26))</f>
        <v>#VALUE!</v>
      </c>
      <c r="H880" s="21" t="e">
        <f>VLOOKUP(Under17Men!D26,clubs!A:B,2,FALSE)</f>
        <v>#N/A</v>
      </c>
      <c r="I880" s="21" t="str">
        <f>B880&amp;A880</f>
        <v>U17M</v>
      </c>
      <c r="J880" s="117">
        <f>Under17Men!E26</f>
        <v>0.0</v>
      </c>
      <c r="K880" s="127">
        <f>Under17Men!X26</f>
        <v>1.1</v>
      </c>
    </row>
    <row r="881" spans="1:18">
      <c r="A881" s="21" t="str">
        <f>Under17Men!T27</f>
        <v>M</v>
      </c>
      <c r="B881" s="21" t="str">
        <f>Under17Men!U27</f>
        <v>U17</v>
      </c>
      <c r="C881" s="21">
        <f>Under17Men!V27</f>
        <v>100.0</v>
      </c>
      <c r="D881" s="21" t="str">
        <f>Under17Men!W27</f>
        <v>B</v>
      </c>
      <c r="E881" s="98" t="str">
        <f>Under17Men!B27</f>
        <v>5</v>
      </c>
      <c r="F881" s="21" t="e">
        <f>LEFT(Under17Men!C27,FIND(" ",Under17Men!C27)-1)</f>
        <v>#VALUE!</v>
      </c>
      <c r="G881" s="21" t="e">
        <f>RIGHT(Under17Men!C27,LEN(Under17Men!C27)-FIND(" ",Under17Men!C27))</f>
        <v>#VALUE!</v>
      </c>
      <c r="H881" s="21" t="e">
        <f>VLOOKUP(Under17Men!D27,clubs!A:B,2,FALSE)</f>
        <v>#N/A</v>
      </c>
      <c r="I881" s="21" t="str">
        <f>B881&amp;A881</f>
        <v>U17M</v>
      </c>
      <c r="J881" s="117">
        <f>Under17Men!E27</f>
        <v>0.0</v>
      </c>
      <c r="K881" s="127">
        <f>Under17Men!X27</f>
        <v>1.1</v>
      </c>
    </row>
    <row r="882" spans="1:18">
      <c r="A882" s="21" t="str">
        <f>Under17Men!T28</f>
        <v>M</v>
      </c>
      <c r="B882" s="21" t="str">
        <f>Under17Men!U28</f>
        <v>U17</v>
      </c>
      <c r="C882" s="21">
        <f>Under17Men!V28</f>
        <v>100.0</v>
      </c>
      <c r="D882" s="21" t="str">
        <f>Under17Men!W28</f>
        <v>B</v>
      </c>
      <c r="E882" s="98" t="str">
        <f>Under17Men!B28</f>
        <v>6</v>
      </c>
      <c r="F882" s="21" t="e">
        <f>LEFT(Under17Men!C28,FIND(" ",Under17Men!C28)-1)</f>
        <v>#VALUE!</v>
      </c>
      <c r="G882" s="21" t="e">
        <f>RIGHT(Under17Men!C28,LEN(Under17Men!C28)-FIND(" ",Under17Men!C28))</f>
        <v>#VALUE!</v>
      </c>
      <c r="H882" s="21" t="e">
        <f>VLOOKUP(Under17Men!D28,clubs!A:B,2,FALSE)</f>
        <v>#N/A</v>
      </c>
      <c r="I882" s="21" t="str">
        <f>B882&amp;A882</f>
        <v>U17M</v>
      </c>
      <c r="J882" s="117">
        <f>Under17Men!E28</f>
        <v>0.0</v>
      </c>
      <c r="K882" s="127">
        <f>Under17Men!X28</f>
        <v>1.1</v>
      </c>
    </row>
    <row r="883" spans="1:18">
      <c r="A883" s="21" t="str">
        <f>Under17Men!T29</f>
        <v>M</v>
      </c>
      <c r="B883" s="21" t="str">
        <f>Under17Men!U29</f>
        <v>U17</v>
      </c>
      <c r="C883" s="21">
        <f>Under17Men!V29</f>
        <v>100.0</v>
      </c>
      <c r="D883" s="21" t="str">
        <f>Under17Men!W29</f>
        <v>B</v>
      </c>
      <c r="E883" s="98" t="str">
        <f>Under17Men!B29</f>
        <v>7</v>
      </c>
      <c r="F883" s="21" t="e">
        <f>LEFT(Under17Men!C29,FIND(" ",Under17Men!C29)-1)</f>
        <v>#VALUE!</v>
      </c>
      <c r="G883" s="21" t="e">
        <f>RIGHT(Under17Men!C29,LEN(Under17Men!C29)-FIND(" ",Under17Men!C29))</f>
        <v>#VALUE!</v>
      </c>
      <c r="H883" s="21" t="e">
        <f>VLOOKUP(Under17Men!D29,clubs!A:B,2,FALSE)</f>
        <v>#N/A</v>
      </c>
      <c r="I883" s="21" t="str">
        <f>B883&amp;A883</f>
        <v>U17M</v>
      </c>
      <c r="J883" s="117">
        <f>Under17Men!E29</f>
        <v>0.0</v>
      </c>
      <c r="K883" s="127">
        <f>Under17Men!X29</f>
        <v>1.1</v>
      </c>
    </row>
    <row r="884" spans="1:18">
      <c r="A884" s="21" t="str">
        <f>Under17Men!T30</f>
        <v>M</v>
      </c>
      <c r="B884" s="21" t="str">
        <f>Under17Men!U30</f>
        <v>U17</v>
      </c>
      <c r="C884" s="21">
        <f>Under17Men!V30</f>
        <v>100.0</v>
      </c>
      <c r="D884" s="21" t="str">
        <f>Under17Men!W30</f>
        <v>B</v>
      </c>
      <c r="E884" s="98" t="str">
        <f>Under17Men!B30</f>
        <v>8</v>
      </c>
      <c r="F884" s="21" t="e">
        <f>LEFT(Under17Men!C30,FIND(" ",Under17Men!C30)-1)</f>
        <v>#VALUE!</v>
      </c>
      <c r="G884" s="21" t="e">
        <f>RIGHT(Under17Men!C30,LEN(Under17Men!C30)-FIND(" ",Under17Men!C30))</f>
        <v>#VALUE!</v>
      </c>
      <c r="H884" s="21" t="e">
        <f>VLOOKUP(Under17Men!D30,clubs!A:B,2,FALSE)</f>
        <v>#N/A</v>
      </c>
      <c r="I884" s="21" t="str">
        <f>B884&amp;A884</f>
        <v>U17M</v>
      </c>
      <c r="J884" s="117">
        <f>Under17Men!E30</f>
        <v>0.0</v>
      </c>
      <c r="K884" s="127">
        <f>Under17Men!X30</f>
        <v>1.1</v>
      </c>
    </row>
    <row r="885" spans="1:18">
      <c r="A885" s="21">
        <f>Under17Men!T31</f>
        <v>0.0</v>
      </c>
      <c r="B885" s="21">
        <f>Under17Men!U31</f>
        <v>0.0</v>
      </c>
      <c r="C885" s="21">
        <f>Under17Men!V31</f>
        <v>0.0</v>
      </c>
      <c r="D885" s="21">
        <f>Under17Men!W31</f>
        <v>0.0</v>
      </c>
      <c r="E885" s="98">
        <f>Under17Men!B31</f>
        <v>0.0</v>
      </c>
      <c r="F885" s="21" t="str">
        <f>LEFT(Under17Men!C31,FIND(" ",Under17Men!C31)-1)</f>
        <v>U17</v>
      </c>
      <c r="G885" s="21" t="str">
        <f>RIGHT(Under17Men!C31,LEN(Under17Men!C31)-FIND(" ",Under17Men!C31))</f>
        <v>Men's A 200m</v>
      </c>
      <c r="H885" s="21" t="e">
        <f>VLOOKUP(Under17Men!D31,clubs!A:B,2,FALSE)</f>
        <v>#N/A</v>
      </c>
      <c r="I885" s="21" t="str">
        <f>B885&amp;A885</f>
        <v>00</v>
      </c>
      <c r="J885" s="117">
        <f>Under17Men!E31</f>
        <v>-1.0</v>
      </c>
      <c r="K885" s="127">
        <f>Under17Men!X31</f>
        <v>0.0</v>
      </c>
    </row>
    <row r="886" spans="1:18">
      <c r="A886" s="21" t="str">
        <f>Under17Men!T32</f>
        <v>M</v>
      </c>
      <c r="B886" s="21" t="str">
        <f>Under17Men!U32</f>
        <v>U17</v>
      </c>
      <c r="C886" s="21">
        <f>Under17Men!V32</f>
        <v>200.0</v>
      </c>
      <c r="D886" s="21" t="str">
        <f>Under17Men!W32</f>
        <v>A</v>
      </c>
      <c r="E886" s="98">
        <f>Under17Men!B32</f>
        <v>1.0</v>
      </c>
      <c r="F886" s="21" t="str">
        <f>LEFT(Under17Men!C32,FIND(" ",Under17Men!C32)-1)</f>
        <v>Phoenix</v>
      </c>
      <c r="G886" s="21" t="str">
        <f>RIGHT(Under17Men!C32,LEN(Under17Men!C32)-FIND(" ",Under17Men!C32))</f>
        <v>Lyon</v>
      </c>
      <c r="H886" s="21" t="str">
        <f>VLOOKUP(Under17Men!D32,clubs!A:B,2,FALSE)</f>
        <v>ESM</v>
      </c>
      <c r="I886" s="21" t="str">
        <f>B886&amp;A886</f>
        <v>U17M</v>
      </c>
      <c r="J886" s="117">
        <f>Under17Men!E32</f>
        <v>24.17</v>
      </c>
      <c r="K886" s="127">
        <f>Under17Men!X32</f>
        <v>-1.0</v>
      </c>
    </row>
    <row r="887" spans="1:18">
      <c r="A887" s="21" t="str">
        <f>Under17Men!T33</f>
        <v>M</v>
      </c>
      <c r="B887" s="21" t="str">
        <f>Under17Men!U33</f>
        <v>U17</v>
      </c>
      <c r="C887" s="21">
        <f>Under17Men!V33</f>
        <v>200.0</v>
      </c>
      <c r="D887" s="21" t="str">
        <f>Under17Men!W33</f>
        <v>A</v>
      </c>
      <c r="E887" s="98">
        <f>Under17Men!B33</f>
        <v>2.0</v>
      </c>
      <c r="F887" s="21" t="str">
        <f>LEFT(Under17Men!C33,FIND(" ",Under17Men!C33)-1)</f>
        <v>Manuel</v>
      </c>
      <c r="G887" s="21" t="str">
        <f>RIGHT(Under17Men!C33,LEN(Under17Men!C33)-FIND(" ",Under17Men!C33))</f>
        <v>Yeboa</v>
      </c>
      <c r="H887" s="21" t="str">
        <f>VLOOKUP(Under17Men!D33,clubs!A:B,2,FALSE)</f>
        <v>Lon Hth</v>
      </c>
      <c r="I887" s="21" t="str">
        <f>B887&amp;A887</f>
        <v>U17M</v>
      </c>
      <c r="J887" s="117">
        <f>Under17Men!E33</f>
        <v>25.6</v>
      </c>
      <c r="K887" s="127">
        <f>Under17Men!X33</f>
        <v>-1.0</v>
      </c>
    </row>
    <row r="888" spans="1:18">
      <c r="A888" s="21" t="str">
        <f>Under17Men!T34</f>
        <v>M</v>
      </c>
      <c r="B888" s="21" t="str">
        <f>Under17Men!U34</f>
        <v>U17</v>
      </c>
      <c r="C888" s="21">
        <f>Under17Men!V34</f>
        <v>200.0</v>
      </c>
      <c r="D888" s="21" t="str">
        <f>Under17Men!W34</f>
        <v>A</v>
      </c>
      <c r="E888" s="98">
        <f>Under17Men!B34</f>
        <v>3.0</v>
      </c>
      <c r="F888" s="21" t="str">
        <f>LEFT(Under17Men!C34,FIND(" ",Under17Men!C34)-1)</f>
        <v>Kaylem</v>
      </c>
      <c r="G888" s="21" t="str">
        <f>RIGHT(Under17Men!C34,LEN(Under17Men!C34)-FIND(" ",Under17Men!C34))</f>
        <v>Andrews</v>
      </c>
      <c r="H888" s="21" t="str">
        <f>VLOOKUP(Under17Men!D34,clubs!A:B,2,FALSE)</f>
        <v>TVH</v>
      </c>
      <c r="I888" s="21" t="str">
        <f>B888&amp;A888</f>
        <v>U17M</v>
      </c>
      <c r="J888" s="117">
        <f>Under17Men!E34</f>
        <v>29.07</v>
      </c>
      <c r="K888" s="127">
        <f>Under17Men!X34</f>
        <v>-1.0</v>
      </c>
    </row>
    <row r="889" spans="1:18">
      <c r="A889" s="21" t="str">
        <f>Under17Men!T35</f>
        <v>M</v>
      </c>
      <c r="B889" s="21" t="str">
        <f>Under17Men!U35</f>
        <v>U17</v>
      </c>
      <c r="C889" s="21">
        <f>Under17Men!V35</f>
        <v>200.0</v>
      </c>
      <c r="D889" s="21" t="str">
        <f>Under17Men!W35</f>
        <v>A</v>
      </c>
      <c r="E889" s="98" t="str">
        <f>Under17Men!B35</f>
        <v>4</v>
      </c>
      <c r="F889" s="21" t="e">
        <f>LEFT(Under17Men!C35,FIND(" ",Under17Men!C35)-1)</f>
        <v>#VALUE!</v>
      </c>
      <c r="G889" s="21" t="e">
        <f>RIGHT(Under17Men!C35,LEN(Under17Men!C35)-FIND(" ",Under17Men!C35))</f>
        <v>#VALUE!</v>
      </c>
      <c r="H889" s="21" t="e">
        <f>VLOOKUP(Under17Men!D35,clubs!A:B,2,FALSE)</f>
        <v>#N/A</v>
      </c>
      <c r="I889" s="21" t="str">
        <f>B889&amp;A889</f>
        <v>U17M</v>
      </c>
      <c r="J889" s="117">
        <f>Under17Men!E35</f>
        <v>0.0</v>
      </c>
      <c r="K889" s="127">
        <f>Under17Men!X35</f>
        <v>-1.0</v>
      </c>
    </row>
    <row r="890" spans="1:18">
      <c r="A890" s="21" t="str">
        <f>Under17Men!T36</f>
        <v>M</v>
      </c>
      <c r="B890" s="21" t="str">
        <f>Under17Men!U36</f>
        <v>U17</v>
      </c>
      <c r="C890" s="21">
        <f>Under17Men!V36</f>
        <v>200.0</v>
      </c>
      <c r="D890" s="21" t="str">
        <f>Under17Men!W36</f>
        <v>A</v>
      </c>
      <c r="E890" s="98" t="str">
        <f>Under17Men!B36</f>
        <v>5</v>
      </c>
      <c r="F890" s="21" t="e">
        <f>LEFT(Under17Men!C36,FIND(" ",Under17Men!C36)-1)</f>
        <v>#VALUE!</v>
      </c>
      <c r="G890" s="21" t="e">
        <f>RIGHT(Under17Men!C36,LEN(Under17Men!C36)-FIND(" ",Under17Men!C36))</f>
        <v>#VALUE!</v>
      </c>
      <c r="H890" s="21" t="e">
        <f>VLOOKUP(Under17Men!D36,clubs!A:B,2,FALSE)</f>
        <v>#N/A</v>
      </c>
      <c r="I890" s="21" t="str">
        <f>B890&amp;A890</f>
        <v>U17M</v>
      </c>
      <c r="J890" s="117">
        <f>Under17Men!E36</f>
        <v>0.0</v>
      </c>
      <c r="K890" s="127">
        <f>Under17Men!X36</f>
        <v>-1.0</v>
      </c>
    </row>
    <row r="891" spans="1:18">
      <c r="A891" s="21" t="str">
        <f>Under17Men!T37</f>
        <v>M</v>
      </c>
      <c r="B891" s="21" t="str">
        <f>Under17Men!U37</f>
        <v>U17</v>
      </c>
      <c r="C891" s="21">
        <f>Under17Men!V37</f>
        <v>200.0</v>
      </c>
      <c r="D891" s="21" t="str">
        <f>Under17Men!W37</f>
        <v>A</v>
      </c>
      <c r="E891" s="98" t="str">
        <f>Under17Men!B37</f>
        <v>6</v>
      </c>
      <c r="F891" s="21" t="e">
        <f>LEFT(Under17Men!C37,FIND(" ",Under17Men!C37)-1)</f>
        <v>#VALUE!</v>
      </c>
      <c r="G891" s="21" t="e">
        <f>RIGHT(Under17Men!C37,LEN(Under17Men!C37)-FIND(" ",Under17Men!C37))</f>
        <v>#VALUE!</v>
      </c>
      <c r="H891" s="21" t="e">
        <f>VLOOKUP(Under17Men!D37,clubs!A:B,2,FALSE)</f>
        <v>#N/A</v>
      </c>
      <c r="I891" s="21" t="str">
        <f>B891&amp;A891</f>
        <v>U17M</v>
      </c>
      <c r="J891" s="117">
        <f>Under17Men!E37</f>
        <v>0.0</v>
      </c>
      <c r="K891" s="127">
        <f>Under17Men!X37</f>
        <v>-1.0</v>
      </c>
    </row>
    <row r="892" spans="1:18">
      <c r="A892" s="21" t="str">
        <f>Under17Men!T38</f>
        <v>M</v>
      </c>
      <c r="B892" s="21" t="str">
        <f>Under17Men!U38</f>
        <v>U17</v>
      </c>
      <c r="C892" s="21">
        <f>Under17Men!V38</f>
        <v>200.0</v>
      </c>
      <c r="D892" s="21" t="str">
        <f>Under17Men!W38</f>
        <v>A</v>
      </c>
      <c r="E892" s="98" t="str">
        <f>Under17Men!B38</f>
        <v>7</v>
      </c>
      <c r="F892" s="21" t="e">
        <f>LEFT(Under17Men!C38,FIND(" ",Under17Men!C38)-1)</f>
        <v>#VALUE!</v>
      </c>
      <c r="G892" s="21" t="e">
        <f>RIGHT(Under17Men!C38,LEN(Under17Men!C38)-FIND(" ",Under17Men!C38))</f>
        <v>#VALUE!</v>
      </c>
      <c r="H892" s="21" t="e">
        <f>VLOOKUP(Under17Men!D38,clubs!A:B,2,FALSE)</f>
        <v>#N/A</v>
      </c>
      <c r="I892" s="21" t="str">
        <f>B892&amp;A892</f>
        <v>U17M</v>
      </c>
      <c r="J892" s="117">
        <f>Under17Men!E38</f>
        <v>0.0</v>
      </c>
      <c r="K892" s="127">
        <f>Under17Men!X38</f>
        <v>-1.0</v>
      </c>
    </row>
    <row r="893" spans="1:18">
      <c r="A893" s="21" t="str">
        <f>Under17Men!T39</f>
        <v>M</v>
      </c>
      <c r="B893" s="21" t="str">
        <f>Under17Men!U39</f>
        <v>U17</v>
      </c>
      <c r="C893" s="21">
        <f>Under17Men!V39</f>
        <v>200.0</v>
      </c>
      <c r="D893" s="21" t="str">
        <f>Under17Men!W39</f>
        <v>A</v>
      </c>
      <c r="E893" s="98" t="str">
        <f>Under17Men!B39</f>
        <v>8</v>
      </c>
      <c r="F893" s="21" t="e">
        <f>LEFT(Under17Men!C39,FIND(" ",Under17Men!C39)-1)</f>
        <v>#VALUE!</v>
      </c>
      <c r="G893" s="21" t="e">
        <f>RIGHT(Under17Men!C39,LEN(Under17Men!C39)-FIND(" ",Under17Men!C39))</f>
        <v>#VALUE!</v>
      </c>
      <c r="H893" s="21" t="e">
        <f>VLOOKUP(Under17Men!D39,clubs!A:B,2,FALSE)</f>
        <v>#N/A</v>
      </c>
      <c r="I893" s="21" t="str">
        <f>B893&amp;A893</f>
        <v>U17M</v>
      </c>
      <c r="J893" s="117">
        <f>Under17Men!E39</f>
        <v>0.0</v>
      </c>
      <c r="K893" s="127">
        <f>Under17Men!X39</f>
        <v>-1.0</v>
      </c>
    </row>
    <row r="894" spans="1:18">
      <c r="A894" s="21">
        <f>Under17Men!T40</f>
        <v>0.0</v>
      </c>
      <c r="B894" s="21">
        <f>Under17Men!U40</f>
        <v>0.0</v>
      </c>
      <c r="C894" s="21">
        <f>Under17Men!V40</f>
        <v>0.0</v>
      </c>
      <c r="D894" s="21">
        <f>Under17Men!W40</f>
        <v>0.0</v>
      </c>
      <c r="E894" s="98">
        <f>Under17Men!B40</f>
        <v>0.0</v>
      </c>
      <c r="F894" s="21" t="str">
        <f>LEFT(Under17Men!C40,FIND(" ",Under17Men!C40)-1)</f>
        <v>U17</v>
      </c>
      <c r="G894" s="21" t="str">
        <f>RIGHT(Under17Men!C40,LEN(Under17Men!C40)-FIND(" ",Under17Men!C40))</f>
        <v>Men's B 200m</v>
      </c>
      <c r="H894" s="21" t="e">
        <f>VLOOKUP(Under17Men!D40,clubs!A:B,2,FALSE)</f>
        <v>#N/A</v>
      </c>
      <c r="I894" s="21" t="str">
        <f>B894&amp;A894</f>
        <v>00</v>
      </c>
      <c r="J894" s="117" t="str">
        <f>Under17Men!E40</f>
        <v>.</v>
      </c>
      <c r="K894" s="127">
        <f>Under17Men!X40</f>
        <v>0.0</v>
      </c>
    </row>
    <row r="895" spans="1:18">
      <c r="A895" s="21" t="str">
        <f>Under17Men!T41</f>
        <v>M</v>
      </c>
      <c r="B895" s="21" t="str">
        <f>Under17Men!U41</f>
        <v>U17</v>
      </c>
      <c r="C895" s="21">
        <f>Under17Men!V41</f>
        <v>200.0</v>
      </c>
      <c r="D895" s="21" t="str">
        <f>Under17Men!W41</f>
        <v>B</v>
      </c>
      <c r="E895" s="98">
        <f>Under17Men!B41</f>
        <v>1.0</v>
      </c>
      <c r="F895" s="21" t="e">
        <f>LEFT(Under17Men!C41,FIND(" ",Under17Men!C41)-1)</f>
        <v>#VALUE!</v>
      </c>
      <c r="G895" s="21" t="e">
        <f>RIGHT(Under17Men!C41,LEN(Under17Men!C41)-FIND(" ",Under17Men!C41))</f>
        <v>#VALUE!</v>
      </c>
      <c r="H895" s="21" t="e">
        <f>VLOOKUP(Under17Men!D41,clubs!A:B,2,FALSE)</f>
        <v>#N/A</v>
      </c>
      <c r="I895" s="21" t="str">
        <f>B895&amp;A895</f>
        <v>U17M</v>
      </c>
      <c r="J895" s="117">
        <f>Under17Men!E41</f>
        <v>0.0</v>
      </c>
      <c r="K895" s="127" t="str">
        <f>Under17Men!X41</f>
        <v/>
      </c>
    </row>
    <row r="896" spans="1:18">
      <c r="A896" s="21" t="str">
        <f>Under17Men!T42</f>
        <v>M</v>
      </c>
      <c r="B896" s="21" t="str">
        <f>Under17Men!U42</f>
        <v>U17</v>
      </c>
      <c r="C896" s="21">
        <f>Under17Men!V42</f>
        <v>200.0</v>
      </c>
      <c r="D896" s="21" t="str">
        <f>Under17Men!W42</f>
        <v>B</v>
      </c>
      <c r="E896" s="98">
        <f>Under17Men!B42</f>
        <v>2.0</v>
      </c>
      <c r="F896" s="21" t="e">
        <f>LEFT(Under17Men!C42,FIND(" ",Under17Men!C42)-1)</f>
        <v>#VALUE!</v>
      </c>
      <c r="G896" s="21" t="e">
        <f>RIGHT(Under17Men!C42,LEN(Under17Men!C42)-FIND(" ",Under17Men!C42))</f>
        <v>#VALUE!</v>
      </c>
      <c r="H896" s="21" t="e">
        <f>VLOOKUP(Under17Men!D42,clubs!A:B,2,FALSE)</f>
        <v>#N/A</v>
      </c>
      <c r="I896" s="21" t="str">
        <f>B896&amp;A896</f>
        <v>U17M</v>
      </c>
      <c r="J896" s="117">
        <f>Under17Men!E42</f>
        <v>0.0</v>
      </c>
      <c r="K896" s="127" t="str">
        <f>Under17Men!X42</f>
        <v/>
      </c>
    </row>
    <row r="897" spans="1:18">
      <c r="A897" s="21" t="str">
        <f>Under17Men!T43</f>
        <v>M</v>
      </c>
      <c r="B897" s="21" t="str">
        <f>Under17Men!U43</f>
        <v>U17</v>
      </c>
      <c r="C897" s="21">
        <f>Under17Men!V43</f>
        <v>200.0</v>
      </c>
      <c r="D897" s="21" t="str">
        <f>Under17Men!W43</f>
        <v>B</v>
      </c>
      <c r="E897" s="98">
        <f>Under17Men!B43</f>
        <v>3.0</v>
      </c>
      <c r="F897" s="21" t="e">
        <f>LEFT(Under17Men!C43,FIND(" ",Under17Men!C43)-1)</f>
        <v>#VALUE!</v>
      </c>
      <c r="G897" s="21" t="e">
        <f>RIGHT(Under17Men!C43,LEN(Under17Men!C43)-FIND(" ",Under17Men!C43))</f>
        <v>#VALUE!</v>
      </c>
      <c r="H897" s="21" t="e">
        <f>VLOOKUP(Under17Men!D43,clubs!A:B,2,FALSE)</f>
        <v>#N/A</v>
      </c>
      <c r="I897" s="21" t="str">
        <f>B897&amp;A897</f>
        <v>U17M</v>
      </c>
      <c r="J897" s="117">
        <f>Under17Men!E43</f>
        <v>0.0</v>
      </c>
      <c r="K897" s="127" t="str">
        <f>Under17Men!X43</f>
        <v/>
      </c>
    </row>
    <row r="898" spans="1:18">
      <c r="A898" s="21" t="str">
        <f>Under17Men!T44</f>
        <v>M</v>
      </c>
      <c r="B898" s="21" t="str">
        <f>Under17Men!U44</f>
        <v>U17</v>
      </c>
      <c r="C898" s="21">
        <f>Under17Men!V44</f>
        <v>200.0</v>
      </c>
      <c r="D898" s="21" t="str">
        <f>Under17Men!W44</f>
        <v>B</v>
      </c>
      <c r="E898" s="98" t="str">
        <f>Under17Men!B44</f>
        <v>4</v>
      </c>
      <c r="F898" s="21" t="e">
        <f>LEFT(Under17Men!C44,FIND(" ",Under17Men!C44)-1)</f>
        <v>#VALUE!</v>
      </c>
      <c r="G898" s="21" t="e">
        <f>RIGHT(Under17Men!C44,LEN(Under17Men!C44)-FIND(" ",Under17Men!C44))</f>
        <v>#VALUE!</v>
      </c>
      <c r="H898" s="21" t="e">
        <f>VLOOKUP(Under17Men!D44,clubs!A:B,2,FALSE)</f>
        <v>#N/A</v>
      </c>
      <c r="I898" s="21" t="str">
        <f>B898&amp;A898</f>
        <v>U17M</v>
      </c>
      <c r="J898" s="117">
        <f>Under17Men!E44</f>
        <v>0.0</v>
      </c>
      <c r="K898" s="127" t="str">
        <f>Under17Men!X44</f>
        <v/>
      </c>
    </row>
    <row r="899" spans="1:18">
      <c r="A899" s="21" t="str">
        <f>Under17Men!T45</f>
        <v>M</v>
      </c>
      <c r="B899" s="21" t="str">
        <f>Under17Men!U45</f>
        <v>U17</v>
      </c>
      <c r="C899" s="21">
        <f>Under17Men!V45</f>
        <v>200.0</v>
      </c>
      <c r="D899" s="21" t="str">
        <f>Under17Men!W45</f>
        <v>B</v>
      </c>
      <c r="E899" s="98" t="str">
        <f>Under17Men!B45</f>
        <v>5</v>
      </c>
      <c r="F899" s="21" t="e">
        <f>LEFT(Under17Men!C45,FIND(" ",Under17Men!C45)-1)</f>
        <v>#VALUE!</v>
      </c>
      <c r="G899" s="21" t="e">
        <f>RIGHT(Under17Men!C45,LEN(Under17Men!C45)-FIND(" ",Under17Men!C45))</f>
        <v>#VALUE!</v>
      </c>
      <c r="H899" s="21" t="e">
        <f>VLOOKUP(Under17Men!D45,clubs!A:B,2,FALSE)</f>
        <v>#N/A</v>
      </c>
      <c r="I899" s="21" t="str">
        <f>B899&amp;A899</f>
        <v>U17M</v>
      </c>
      <c r="J899" s="117">
        <f>Under17Men!E45</f>
        <v>0.0</v>
      </c>
      <c r="K899" s="127" t="str">
        <f>Under17Men!X45</f>
        <v/>
      </c>
    </row>
    <row r="900" spans="1:18">
      <c r="A900" s="21" t="str">
        <f>Under17Men!T46</f>
        <v>M</v>
      </c>
      <c r="B900" s="21" t="str">
        <f>Under17Men!U46</f>
        <v>U17</v>
      </c>
      <c r="C900" s="21">
        <f>Under17Men!V46</f>
        <v>200.0</v>
      </c>
      <c r="D900" s="21" t="str">
        <f>Under17Men!W46</f>
        <v>B</v>
      </c>
      <c r="E900" s="98" t="str">
        <f>Under17Men!B46</f>
        <v>6</v>
      </c>
      <c r="F900" s="21" t="e">
        <f>LEFT(Under17Men!C46,FIND(" ",Under17Men!C46)-1)</f>
        <v>#VALUE!</v>
      </c>
      <c r="G900" s="21" t="e">
        <f>RIGHT(Under17Men!C46,LEN(Under17Men!C46)-FIND(" ",Under17Men!C46))</f>
        <v>#VALUE!</v>
      </c>
      <c r="H900" s="21" t="e">
        <f>VLOOKUP(Under17Men!D46,clubs!A:B,2,FALSE)</f>
        <v>#N/A</v>
      </c>
      <c r="I900" s="21" t="str">
        <f>B900&amp;A900</f>
        <v>U17M</v>
      </c>
      <c r="J900" s="117">
        <f>Under17Men!E46</f>
        <v>0.0</v>
      </c>
      <c r="K900" s="127" t="str">
        <f>Under17Men!X46</f>
        <v/>
      </c>
    </row>
    <row r="901" spans="1:18">
      <c r="A901" s="21" t="str">
        <f>Under17Men!T47</f>
        <v>M</v>
      </c>
      <c r="B901" s="21" t="str">
        <f>Under17Men!U47</f>
        <v>U17</v>
      </c>
      <c r="C901" s="21">
        <f>Under17Men!V47</f>
        <v>200.0</v>
      </c>
      <c r="D901" s="21" t="str">
        <f>Under17Men!W47</f>
        <v>B</v>
      </c>
      <c r="E901" s="98" t="str">
        <f>Under17Men!B47</f>
        <v>7</v>
      </c>
      <c r="F901" s="21" t="e">
        <f>LEFT(Under17Men!C47,FIND(" ",Under17Men!C47)-1)</f>
        <v>#VALUE!</v>
      </c>
      <c r="G901" s="21" t="e">
        <f>RIGHT(Under17Men!C47,LEN(Under17Men!C47)-FIND(" ",Under17Men!C47))</f>
        <v>#VALUE!</v>
      </c>
      <c r="H901" s="21" t="e">
        <f>VLOOKUP(Under17Men!D47,clubs!A:B,2,FALSE)</f>
        <v>#N/A</v>
      </c>
      <c r="I901" s="21" t="str">
        <f>B901&amp;A901</f>
        <v>U17M</v>
      </c>
      <c r="J901" s="117">
        <f>Under17Men!E47</f>
        <v>0.0</v>
      </c>
      <c r="K901" s="127" t="str">
        <f>Under17Men!X47</f>
        <v/>
      </c>
    </row>
    <row r="902" spans="1:18">
      <c r="A902" s="21" t="str">
        <f>Under17Men!T48</f>
        <v>M</v>
      </c>
      <c r="B902" s="21" t="str">
        <f>Under17Men!U48</f>
        <v>U17</v>
      </c>
      <c r="C902" s="21">
        <f>Under17Men!V48</f>
        <v>200.0</v>
      </c>
      <c r="D902" s="21" t="str">
        <f>Under17Men!W48</f>
        <v>B</v>
      </c>
      <c r="E902" s="98" t="str">
        <f>Under17Men!B48</f>
        <v>8</v>
      </c>
      <c r="F902" s="21" t="e">
        <f>LEFT(Under17Men!C48,FIND(" ",Under17Men!C48)-1)</f>
        <v>#VALUE!</v>
      </c>
      <c r="G902" s="21" t="e">
        <f>RIGHT(Under17Men!C48,LEN(Under17Men!C48)-FIND(" ",Under17Men!C48))</f>
        <v>#VALUE!</v>
      </c>
      <c r="H902" s="21" t="e">
        <f>VLOOKUP(Under17Men!D48,clubs!A:B,2,FALSE)</f>
        <v>#N/A</v>
      </c>
      <c r="I902" s="21" t="str">
        <f>B902&amp;A902</f>
        <v>U17M</v>
      </c>
      <c r="J902" s="117">
        <f>Under17Men!E48</f>
        <v>0.0</v>
      </c>
      <c r="K902" s="127" t="str">
        <f>Under17Men!X48</f>
        <v/>
      </c>
    </row>
    <row r="903" spans="1:18">
      <c r="A903" s="21">
        <f>Under17Men!T49</f>
        <v>0.0</v>
      </c>
      <c r="B903" s="21">
        <f>Under17Men!U49</f>
        <v>0.0</v>
      </c>
      <c r="C903" s="21">
        <f>Under17Men!V49</f>
        <v>0.0</v>
      </c>
      <c r="D903" s="21">
        <f>Under17Men!W49</f>
        <v>0.0</v>
      </c>
      <c r="E903" s="98">
        <f>Under17Men!B49</f>
        <v>0.0</v>
      </c>
      <c r="F903" s="21" t="str">
        <f>LEFT(Under17Men!C49,FIND(" ",Under17Men!C49)-1)</f>
        <v>U17</v>
      </c>
      <c r="G903" s="21" t="str">
        <f>RIGHT(Under17Men!C49,LEN(Under17Men!C49)-FIND(" ",Under17Men!C49))</f>
        <v>Men's A 1500m</v>
      </c>
      <c r="H903" s="21" t="e">
        <f>VLOOKUP(Under17Men!D49,clubs!A:B,2,FALSE)</f>
        <v>#N/A</v>
      </c>
      <c r="I903" s="21" t="str">
        <f>B903&amp;A903</f>
        <v>00</v>
      </c>
      <c r="J903" s="117">
        <f>Under17Men!E49</f>
        <v>0.0</v>
      </c>
      <c r="K903" s="127">
        <f>Under17Men!X49</f>
        <v>0.0</v>
      </c>
    </row>
    <row r="904" spans="1:18">
      <c r="A904" s="21" t="str">
        <f>Under17Men!T50</f>
        <v>M</v>
      </c>
      <c r="B904" s="21" t="str">
        <f>Under17Men!U50</f>
        <v>U17</v>
      </c>
      <c r="C904" s="21">
        <f>Under17Men!V50</f>
        <v>1500.0</v>
      </c>
      <c r="D904" s="21" t="str">
        <f>Under17Men!W50</f>
        <v>A</v>
      </c>
      <c r="E904" s="98">
        <f>Under17Men!B50</f>
        <v>1.0</v>
      </c>
      <c r="F904" s="21" t="str">
        <f>LEFT(Under17Men!C50,FIND(" ",Under17Men!C50)-1)</f>
        <v>Jamie</v>
      </c>
      <c r="G904" s="21" t="str">
        <f>RIGHT(Under17Men!C50,LEN(Under17Men!C50)-FIND(" ",Under17Men!C50))</f>
        <v>Ward</v>
      </c>
      <c r="H904" s="21" t="str">
        <f>VLOOKUP(Under17Men!D50,clubs!A:B,2,FALSE)</f>
        <v>High</v>
      </c>
      <c r="I904" s="21" t="str">
        <f>B904&amp;A904</f>
        <v>U17M</v>
      </c>
      <c r="J904" s="117" t="str">
        <f>Under17Men!E50</f>
        <v>4:35.72</v>
      </c>
      <c r="K904" s="127">
        <f>Under17Men!X50</f>
        <v>0.0</v>
      </c>
    </row>
    <row r="905" spans="1:18">
      <c r="A905" s="21" t="str">
        <f>Under17Men!T51</f>
        <v>M</v>
      </c>
      <c r="B905" s="21" t="str">
        <f>Under17Men!U51</f>
        <v>U17</v>
      </c>
      <c r="C905" s="21">
        <f>Under17Men!V51</f>
        <v>1500.0</v>
      </c>
      <c r="D905" s="21" t="str">
        <f>Under17Men!W51</f>
        <v>A</v>
      </c>
      <c r="E905" s="98">
        <f>Under17Men!B51</f>
        <v>2.0</v>
      </c>
      <c r="F905" s="21" t="str">
        <f>LEFT(Under17Men!C51,FIND(" ",Under17Men!C51)-1)</f>
        <v>Nicholas</v>
      </c>
      <c r="G905" s="21" t="str">
        <f>RIGHT(Under17Men!C51,LEN(Under17Men!C51)-FIND(" ",Under17Men!C51))</f>
        <v>Duer</v>
      </c>
      <c r="H905" s="21" t="str">
        <f>VLOOKUP(Under17Men!D51,clubs!A:B,2,FALSE)</f>
        <v>TVH</v>
      </c>
      <c r="I905" s="21" t="str">
        <f>B905&amp;A905</f>
        <v>U17M</v>
      </c>
      <c r="J905" s="117" t="str">
        <f>Under17Men!E51</f>
        <v>4:49.38</v>
      </c>
      <c r="K905" s="127">
        <f>Under17Men!X51</f>
        <v>0.0</v>
      </c>
    </row>
    <row r="906" spans="1:18">
      <c r="A906" s="21" t="str">
        <f>Under17Men!T52</f>
        <v>M</v>
      </c>
      <c r="B906" s="21" t="str">
        <f>Under17Men!U52</f>
        <v>U17</v>
      </c>
      <c r="C906" s="21">
        <f>Under17Men!V52</f>
        <v>1500.0</v>
      </c>
      <c r="D906" s="21" t="str">
        <f>Under17Men!W52</f>
        <v>A</v>
      </c>
      <c r="E906" s="98">
        <f>Under17Men!B52</f>
        <v>3.0</v>
      </c>
      <c r="F906" s="21" t="str">
        <f>LEFT(Under17Men!C52,FIND(" ",Under17Men!C52)-1)</f>
        <v>Antanas</v>
      </c>
      <c r="G906" s="21" t="str">
        <f>RIGHT(Under17Men!C52,LEN(Under17Men!C52)-FIND(" ",Under17Men!C52))</f>
        <v>Weston</v>
      </c>
      <c r="H906" s="21" t="str">
        <f>VLOOKUP(Under17Men!D52,clubs!A:B,2,FALSE)</f>
        <v>Lon Hth</v>
      </c>
      <c r="I906" s="21" t="str">
        <f>B906&amp;A906</f>
        <v>U17M</v>
      </c>
      <c r="J906" s="117" t="str">
        <f>Under17Men!E52</f>
        <v>4:57.66</v>
      </c>
      <c r="K906" s="127">
        <f>Under17Men!X52</f>
        <v>0.0</v>
      </c>
    </row>
    <row r="907" spans="1:18">
      <c r="A907" s="21" t="str">
        <f>Under17Men!T53</f>
        <v>M</v>
      </c>
      <c r="B907" s="21" t="str">
        <f>Under17Men!U53</f>
        <v>U17</v>
      </c>
      <c r="C907" s="21">
        <f>Under17Men!V53</f>
        <v>1500.0</v>
      </c>
      <c r="D907" s="21" t="str">
        <f>Under17Men!W53</f>
        <v>A</v>
      </c>
      <c r="E907" s="98" t="str">
        <f>Under17Men!B53</f>
        <v>4</v>
      </c>
      <c r="F907" s="21" t="str">
        <f>LEFT(Under17Men!C53,FIND(" ",Under17Men!C53)-1)</f>
        <v>Ryan</v>
      </c>
      <c r="G907" s="21" t="str">
        <f>RIGHT(Under17Men!C53,LEN(Under17Men!C53)-FIND(" ",Under17Men!C53))</f>
        <v>Alexander</v>
      </c>
      <c r="H907" s="21" t="str">
        <f>VLOOKUP(Under17Men!D53,clubs!A:B,2,FALSE)</f>
        <v>Trent P</v>
      </c>
      <c r="I907" s="21" t="str">
        <f>B907&amp;A907</f>
        <v>U17M</v>
      </c>
      <c r="J907" s="117" t="str">
        <f>Under17Men!E53</f>
        <v>5:02.86</v>
      </c>
      <c r="K907" s="127">
        <f>Under17Men!X53</f>
        <v>0.0</v>
      </c>
    </row>
    <row r="908" spans="1:18">
      <c r="A908" s="21" t="str">
        <f>Under17Men!T54</f>
        <v>M</v>
      </c>
      <c r="B908" s="21" t="str">
        <f>Under17Men!U54</f>
        <v>U17</v>
      </c>
      <c r="C908" s="21">
        <f>Under17Men!V54</f>
        <v>1500.0</v>
      </c>
      <c r="D908" s="21" t="str">
        <f>Under17Men!W54</f>
        <v>A</v>
      </c>
      <c r="E908" s="98" t="str">
        <f>Under17Men!B54</f>
        <v>5</v>
      </c>
      <c r="F908" s="21" t="e">
        <f>LEFT(Under17Men!C54,FIND(" ",Under17Men!C54)-1)</f>
        <v>#VALUE!</v>
      </c>
      <c r="G908" s="21" t="e">
        <f>RIGHT(Under17Men!C54,LEN(Under17Men!C54)-FIND(" ",Under17Men!C54))</f>
        <v>#VALUE!</v>
      </c>
      <c r="H908" s="21" t="e">
        <f>VLOOKUP(Under17Men!D54,clubs!A:B,2,FALSE)</f>
        <v>#N/A</v>
      </c>
      <c r="I908" s="21" t="str">
        <f>B908&amp;A908</f>
        <v>U17M</v>
      </c>
      <c r="J908" s="117">
        <f>Under17Men!E54</f>
        <v>0.0</v>
      </c>
      <c r="K908" s="127">
        <f>Under17Men!X54</f>
        <v>0.0</v>
      </c>
    </row>
    <row r="909" spans="1:18">
      <c r="A909" s="21" t="str">
        <f>Under17Men!T55</f>
        <v>M</v>
      </c>
      <c r="B909" s="21" t="str">
        <f>Under17Men!U55</f>
        <v>U17</v>
      </c>
      <c r="C909" s="21">
        <f>Under17Men!V55</f>
        <v>1500.0</v>
      </c>
      <c r="D909" s="21" t="str">
        <f>Under17Men!W55</f>
        <v>A</v>
      </c>
      <c r="E909" s="98" t="str">
        <f>Under17Men!B55</f>
        <v>6</v>
      </c>
      <c r="F909" s="21" t="e">
        <f>LEFT(Under17Men!C55,FIND(" ",Under17Men!C55)-1)</f>
        <v>#VALUE!</v>
      </c>
      <c r="G909" s="21" t="e">
        <f>RIGHT(Under17Men!C55,LEN(Under17Men!C55)-FIND(" ",Under17Men!C55))</f>
        <v>#VALUE!</v>
      </c>
      <c r="H909" s="21" t="e">
        <f>VLOOKUP(Under17Men!D55,clubs!A:B,2,FALSE)</f>
        <v>#N/A</v>
      </c>
      <c r="I909" s="21" t="str">
        <f>B909&amp;A909</f>
        <v>U17M</v>
      </c>
      <c r="J909" s="117">
        <f>Under17Men!E55</f>
        <v>0.0</v>
      </c>
      <c r="K909" s="127">
        <f>Under17Men!X55</f>
        <v>0.0</v>
      </c>
    </row>
    <row r="910" spans="1:18">
      <c r="A910" s="21" t="str">
        <f>Under17Men!T56</f>
        <v>M</v>
      </c>
      <c r="B910" s="21" t="str">
        <f>Under17Men!U56</f>
        <v>U17</v>
      </c>
      <c r="C910" s="21">
        <f>Under17Men!V56</f>
        <v>1500.0</v>
      </c>
      <c r="D910" s="21" t="str">
        <f>Under17Men!W56</f>
        <v>A</v>
      </c>
      <c r="E910" s="98" t="str">
        <f>Under17Men!B56</f>
        <v>7</v>
      </c>
      <c r="F910" s="21" t="e">
        <f>LEFT(Under17Men!C56,FIND(" ",Under17Men!C56)-1)</f>
        <v>#VALUE!</v>
      </c>
      <c r="G910" s="21" t="e">
        <f>RIGHT(Under17Men!C56,LEN(Under17Men!C56)-FIND(" ",Under17Men!C56))</f>
        <v>#VALUE!</v>
      </c>
      <c r="H910" s="21" t="e">
        <f>VLOOKUP(Under17Men!D56,clubs!A:B,2,FALSE)</f>
        <v>#N/A</v>
      </c>
      <c r="I910" s="21" t="str">
        <f>B910&amp;A910</f>
        <v>U17M</v>
      </c>
      <c r="J910" s="117">
        <f>Under17Men!E56</f>
        <v>0.0</v>
      </c>
      <c r="K910" s="127">
        <f>Under17Men!X56</f>
        <v>0.0</v>
      </c>
    </row>
    <row r="911" spans="1:18">
      <c r="A911" s="21" t="str">
        <f>Under17Men!T57</f>
        <v>M</v>
      </c>
      <c r="B911" s="21" t="str">
        <f>Under17Men!U57</f>
        <v>U17</v>
      </c>
      <c r="C911" s="21">
        <f>Under17Men!V57</f>
        <v>1500.0</v>
      </c>
      <c r="D911" s="21" t="str">
        <f>Under17Men!W57</f>
        <v>A</v>
      </c>
      <c r="E911" s="98" t="str">
        <f>Under17Men!B57</f>
        <v>8</v>
      </c>
      <c r="F911" s="21" t="e">
        <f>LEFT(Under17Men!C57,FIND(" ",Under17Men!C57)-1)</f>
        <v>#VALUE!</v>
      </c>
      <c r="G911" s="21" t="e">
        <f>RIGHT(Under17Men!C57,LEN(Under17Men!C57)-FIND(" ",Under17Men!C57))</f>
        <v>#VALUE!</v>
      </c>
      <c r="H911" s="21" t="e">
        <f>VLOOKUP(Under17Men!D57,clubs!A:B,2,FALSE)</f>
        <v>#N/A</v>
      </c>
      <c r="I911" s="21" t="str">
        <f>B911&amp;A911</f>
        <v>U17M</v>
      </c>
      <c r="J911" s="117">
        <f>Under17Men!E57</f>
        <v>0.0</v>
      </c>
      <c r="K911" s="127">
        <f>Under17Men!X57</f>
        <v>0.0</v>
      </c>
    </row>
    <row r="912" spans="1:18">
      <c r="A912" s="21">
        <f>Under17Men!T58</f>
        <v>0.0</v>
      </c>
      <c r="B912" s="21">
        <f>Under17Men!U58</f>
        <v>0.0</v>
      </c>
      <c r="C912" s="21">
        <f>Under17Men!V58</f>
        <v>0.0</v>
      </c>
      <c r="D912" s="21">
        <f>Under17Men!W58</f>
        <v>0.0</v>
      </c>
      <c r="E912" s="98">
        <f>Under17Men!B58</f>
        <v>0.0</v>
      </c>
      <c r="F912" s="21" t="str">
        <f>LEFT(Under17Men!C58,FIND(" ",Under17Men!C58)-1)</f>
        <v>U17</v>
      </c>
      <c r="G912" s="21" t="str">
        <f>RIGHT(Under17Men!C58,LEN(Under17Men!C58)-FIND(" ",Under17Men!C58))</f>
        <v>Men's B 1500m</v>
      </c>
      <c r="H912" s="21" t="e">
        <f>VLOOKUP(Under17Men!D58,clubs!A:B,2,FALSE)</f>
        <v>#N/A</v>
      </c>
      <c r="I912" s="21" t="str">
        <f>B912&amp;A912</f>
        <v>00</v>
      </c>
      <c r="J912" s="117">
        <f>Under17Men!E58</f>
        <v>0.0</v>
      </c>
      <c r="K912" s="127">
        <f>Under17Men!X58</f>
        <v>0.0</v>
      </c>
    </row>
    <row r="913" spans="1:18">
      <c r="A913" s="21" t="str">
        <f>Under17Men!T59</f>
        <v>M</v>
      </c>
      <c r="B913" s="21" t="str">
        <f>Under17Men!U59</f>
        <v>U17</v>
      </c>
      <c r="C913" s="21">
        <f>Under17Men!V59</f>
        <v>1500.0</v>
      </c>
      <c r="D913" s="21" t="str">
        <f>Under17Men!W59</f>
        <v>B</v>
      </c>
      <c r="E913" s="98">
        <f>Under17Men!B59</f>
        <v>1.0</v>
      </c>
      <c r="F913" s="21" t="e">
        <f>LEFT(Under17Men!C59,FIND(" ",Under17Men!C59)-1)</f>
        <v>#VALUE!</v>
      </c>
      <c r="G913" s="21" t="e">
        <f>RIGHT(Under17Men!C59,LEN(Under17Men!C59)-FIND(" ",Under17Men!C59))</f>
        <v>#VALUE!</v>
      </c>
      <c r="H913" s="21" t="e">
        <f>VLOOKUP(Under17Men!D59,clubs!A:B,2,FALSE)</f>
        <v>#N/A</v>
      </c>
      <c r="I913" s="21" t="str">
        <f>B913&amp;A913</f>
        <v>U17M</v>
      </c>
      <c r="J913" s="117">
        <f>Under17Men!E59</f>
        <v>0.0</v>
      </c>
      <c r="K913" s="127">
        <f>Under17Men!X59</f>
        <v>0.0</v>
      </c>
    </row>
    <row r="914" spans="1:18">
      <c r="A914" s="21" t="str">
        <f>Under17Men!T60</f>
        <v>M</v>
      </c>
      <c r="B914" s="21" t="str">
        <f>Under17Men!U60</f>
        <v>U17</v>
      </c>
      <c r="C914" s="21">
        <f>Under17Men!V60</f>
        <v>1500.0</v>
      </c>
      <c r="D914" s="21" t="str">
        <f>Under17Men!W60</f>
        <v>B</v>
      </c>
      <c r="E914" s="98">
        <f>Under17Men!B60</f>
        <v>2.0</v>
      </c>
      <c r="F914" s="21" t="e">
        <f>LEFT(Under17Men!C60,FIND(" ",Under17Men!C60)-1)</f>
        <v>#VALUE!</v>
      </c>
      <c r="G914" s="21" t="e">
        <f>RIGHT(Under17Men!C60,LEN(Under17Men!C60)-FIND(" ",Under17Men!C60))</f>
        <v>#VALUE!</v>
      </c>
      <c r="H914" s="21" t="e">
        <f>VLOOKUP(Under17Men!D60,clubs!A:B,2,FALSE)</f>
        <v>#N/A</v>
      </c>
      <c r="I914" s="21" t="str">
        <f>B914&amp;A914</f>
        <v>U17M</v>
      </c>
      <c r="J914" s="117">
        <f>Under17Men!E60</f>
        <v>0.0</v>
      </c>
      <c r="K914" s="127">
        <f>Under17Men!X60</f>
        <v>0.0</v>
      </c>
    </row>
    <row r="915" spans="1:18">
      <c r="A915" s="21" t="str">
        <f>Under17Men!T61</f>
        <v>M</v>
      </c>
      <c r="B915" s="21" t="str">
        <f>Under17Men!U61</f>
        <v>U17</v>
      </c>
      <c r="C915" s="21">
        <f>Under17Men!V61</f>
        <v>1500.0</v>
      </c>
      <c r="D915" s="21" t="str">
        <f>Under17Men!W61</f>
        <v>B</v>
      </c>
      <c r="E915" s="98">
        <f>Under17Men!B61</f>
        <v>3.0</v>
      </c>
      <c r="F915" s="21" t="e">
        <f>LEFT(Under17Men!C61,FIND(" ",Under17Men!C61)-1)</f>
        <v>#VALUE!</v>
      </c>
      <c r="G915" s="21" t="e">
        <f>RIGHT(Under17Men!C61,LEN(Under17Men!C61)-FIND(" ",Under17Men!C61))</f>
        <v>#VALUE!</v>
      </c>
      <c r="H915" s="21" t="e">
        <f>VLOOKUP(Under17Men!D61,clubs!A:B,2,FALSE)</f>
        <v>#N/A</v>
      </c>
      <c r="I915" s="21" t="str">
        <f>B915&amp;A915</f>
        <v>U17M</v>
      </c>
      <c r="J915" s="117">
        <f>Under17Men!E61</f>
        <v>0.0</v>
      </c>
      <c r="K915" s="127">
        <f>Under17Men!X61</f>
        <v>0.0</v>
      </c>
    </row>
    <row r="916" spans="1:18">
      <c r="A916" s="21" t="str">
        <f>Under17Men!T62</f>
        <v>M</v>
      </c>
      <c r="B916" s="21" t="str">
        <f>Under17Men!U62</f>
        <v>U17</v>
      </c>
      <c r="C916" s="21">
        <f>Under17Men!V62</f>
        <v>1500.0</v>
      </c>
      <c r="D916" s="21" t="str">
        <f>Under17Men!W62</f>
        <v>B</v>
      </c>
      <c r="E916" s="98" t="str">
        <f>Under17Men!B62</f>
        <v>4</v>
      </c>
      <c r="F916" s="21" t="e">
        <f>LEFT(Under17Men!C62,FIND(" ",Under17Men!C62)-1)</f>
        <v>#VALUE!</v>
      </c>
      <c r="G916" s="21" t="e">
        <f>RIGHT(Under17Men!C62,LEN(Under17Men!C62)-FIND(" ",Under17Men!C62))</f>
        <v>#VALUE!</v>
      </c>
      <c r="H916" s="21" t="e">
        <f>VLOOKUP(Under17Men!D62,clubs!A:B,2,FALSE)</f>
        <v>#N/A</v>
      </c>
      <c r="I916" s="21" t="str">
        <f>B916&amp;A916</f>
        <v>U17M</v>
      </c>
      <c r="J916" s="117">
        <f>Under17Men!E62</f>
        <v>0.0</v>
      </c>
      <c r="K916" s="127">
        <f>Under17Men!X62</f>
        <v>0.0</v>
      </c>
    </row>
    <row r="917" spans="1:18">
      <c r="A917" s="21" t="str">
        <f>Under17Men!T63</f>
        <v>M</v>
      </c>
      <c r="B917" s="21" t="str">
        <f>Under17Men!U63</f>
        <v>U17</v>
      </c>
      <c r="C917" s="21">
        <f>Under17Men!V63</f>
        <v>1500.0</v>
      </c>
      <c r="D917" s="21" t="str">
        <f>Under17Men!W63</f>
        <v>B</v>
      </c>
      <c r="E917" s="98" t="str">
        <f>Under17Men!B63</f>
        <v>5</v>
      </c>
      <c r="F917" s="21" t="e">
        <f>LEFT(Under17Men!C63,FIND(" ",Under17Men!C63)-1)</f>
        <v>#VALUE!</v>
      </c>
      <c r="G917" s="21" t="e">
        <f>RIGHT(Under17Men!C63,LEN(Under17Men!C63)-FIND(" ",Under17Men!C63))</f>
        <v>#VALUE!</v>
      </c>
      <c r="H917" s="21" t="e">
        <f>VLOOKUP(Under17Men!D63,clubs!A:B,2,FALSE)</f>
        <v>#N/A</v>
      </c>
      <c r="I917" s="21" t="str">
        <f>B917&amp;A917</f>
        <v>U17M</v>
      </c>
      <c r="J917" s="117">
        <f>Under17Men!E63</f>
        <v>0.0</v>
      </c>
      <c r="K917" s="127">
        <f>Under17Men!X63</f>
        <v>0.0</v>
      </c>
    </row>
    <row r="918" spans="1:18">
      <c r="A918" s="21" t="str">
        <f>Under17Men!T64</f>
        <v>M</v>
      </c>
      <c r="B918" s="21" t="str">
        <f>Under17Men!U64</f>
        <v>U17</v>
      </c>
      <c r="C918" s="21">
        <f>Under17Men!V64</f>
        <v>1500.0</v>
      </c>
      <c r="D918" s="21" t="str">
        <f>Under17Men!W64</f>
        <v>B</v>
      </c>
      <c r="E918" s="98" t="str">
        <f>Under17Men!B64</f>
        <v>6</v>
      </c>
      <c r="F918" s="21" t="e">
        <f>LEFT(Under17Men!C64,FIND(" ",Under17Men!C64)-1)</f>
        <v>#VALUE!</v>
      </c>
      <c r="G918" s="21" t="e">
        <f>RIGHT(Under17Men!C64,LEN(Under17Men!C64)-FIND(" ",Under17Men!C64))</f>
        <v>#VALUE!</v>
      </c>
      <c r="H918" s="21" t="e">
        <f>VLOOKUP(Under17Men!D64,clubs!A:B,2,FALSE)</f>
        <v>#N/A</v>
      </c>
      <c r="I918" s="21" t="str">
        <f>B918&amp;A918</f>
        <v>U17M</v>
      </c>
      <c r="J918" s="117">
        <f>Under17Men!E64</f>
        <v>0.0</v>
      </c>
      <c r="K918" s="127">
        <f>Under17Men!X64</f>
        <v>0.0</v>
      </c>
    </row>
    <row r="919" spans="1:18">
      <c r="A919" s="21" t="str">
        <f>Under17Men!T65</f>
        <v>M</v>
      </c>
      <c r="B919" s="21" t="str">
        <f>Under17Men!U65</f>
        <v>U17</v>
      </c>
      <c r="C919" s="21">
        <f>Under17Men!V65</f>
        <v>1500.0</v>
      </c>
      <c r="D919" s="21" t="str">
        <f>Under17Men!W65</f>
        <v>B</v>
      </c>
      <c r="E919" s="98" t="str">
        <f>Under17Men!B65</f>
        <v>7</v>
      </c>
      <c r="F919" s="21" t="e">
        <f>LEFT(Under17Men!C65,FIND(" ",Under17Men!C65)-1)</f>
        <v>#VALUE!</v>
      </c>
      <c r="G919" s="21" t="e">
        <f>RIGHT(Under17Men!C65,LEN(Under17Men!C65)-FIND(" ",Under17Men!C65))</f>
        <v>#VALUE!</v>
      </c>
      <c r="H919" s="21" t="e">
        <f>VLOOKUP(Under17Men!D65,clubs!A:B,2,FALSE)</f>
        <v>#N/A</v>
      </c>
      <c r="I919" s="21" t="str">
        <f>B919&amp;A919</f>
        <v>U17M</v>
      </c>
      <c r="J919" s="117">
        <f>Under17Men!E65</f>
        <v>0.0</v>
      </c>
      <c r="K919" s="127">
        <f>Under17Men!X65</f>
        <v>0.0</v>
      </c>
    </row>
    <row r="920" spans="1:18">
      <c r="A920" s="21" t="str">
        <f>Under17Men!T66</f>
        <v>M</v>
      </c>
      <c r="B920" s="21" t="str">
        <f>Under17Men!U66</f>
        <v>U17</v>
      </c>
      <c r="C920" s="21">
        <f>Under17Men!V66</f>
        <v>1500.0</v>
      </c>
      <c r="D920" s="21" t="str">
        <f>Under17Men!W66</f>
        <v>B</v>
      </c>
      <c r="E920" s="98" t="str">
        <f>Under17Men!B66</f>
        <v>8</v>
      </c>
      <c r="F920" s="21" t="e">
        <f>LEFT(Under17Men!C66,FIND(" ",Under17Men!C66)-1)</f>
        <v>#VALUE!</v>
      </c>
      <c r="G920" s="21" t="e">
        <f>RIGHT(Under17Men!C66,LEN(Under17Men!C66)-FIND(" ",Under17Men!C66))</f>
        <v>#VALUE!</v>
      </c>
      <c r="H920" s="21" t="e">
        <f>VLOOKUP(Under17Men!D66,clubs!A:B,2,FALSE)</f>
        <v>#N/A</v>
      </c>
      <c r="I920" s="21" t="str">
        <f>B920&amp;A920</f>
        <v>U17M</v>
      </c>
      <c r="J920" s="117">
        <f>Under17Men!E66</f>
        <v>0.0</v>
      </c>
      <c r="K920" s="127">
        <f>Under17Men!X66</f>
        <v>0.0</v>
      </c>
    </row>
    <row r="921" spans="1:18">
      <c r="A921" s="21">
        <f>Under17Men!T67</f>
        <v>0.0</v>
      </c>
      <c r="B921" s="21">
        <f>Under17Men!U67</f>
        <v>0.0</v>
      </c>
      <c r="C921" s="21">
        <f>Under17Men!V67</f>
        <v>0.0</v>
      </c>
      <c r="D921" s="21">
        <f>Under17Men!W67</f>
        <v>0.0</v>
      </c>
      <c r="E921" s="98">
        <f>Under17Men!B67</f>
        <v>0.0</v>
      </c>
      <c r="F921" s="21" t="str">
        <f>LEFT(Under17Men!C67,FIND(" ",Under17Men!C67)-1)</f>
        <v>U17</v>
      </c>
      <c r="G921" s="21" t="str">
        <f>RIGHT(Under17Men!C67,LEN(Under17Men!C67)-FIND(" ",Under17Men!C67))</f>
        <v>Men's A 100mH</v>
      </c>
      <c r="H921" s="21" t="e">
        <f>VLOOKUP(Under17Men!D67,clubs!A:B,2,FALSE)</f>
        <v>#N/A</v>
      </c>
      <c r="I921" s="21" t="str">
        <f>B921&amp;A921</f>
        <v>00</v>
      </c>
      <c r="J921" s="117" t="str">
        <f>Under17Men!E67</f>
        <v>.</v>
      </c>
      <c r="K921" s="127">
        <f>Under17Men!X67</f>
        <v>0.0</v>
      </c>
    </row>
    <row r="922" spans="1:18">
      <c r="A922" s="21" t="str">
        <f>Under17Men!T68</f>
        <v>M</v>
      </c>
      <c r="B922" s="21" t="str">
        <f>Under17Men!U68</f>
        <v>U17</v>
      </c>
      <c r="C922" s="21" t="str">
        <f>Under17Men!V68</f>
        <v>100HU17M</v>
      </c>
      <c r="D922" s="21" t="str">
        <f>Under17Men!W68</f>
        <v>A</v>
      </c>
      <c r="E922" s="98">
        <f>Under17Men!B68</f>
        <v>1.0</v>
      </c>
      <c r="F922" s="21" t="str">
        <f>LEFT(Under17Men!C68,FIND(" ",Under17Men!C68)-1)</f>
        <v>Jeremy</v>
      </c>
      <c r="G922" s="21" t="str">
        <f>RIGHT(Under17Men!C68,LEN(Under17Men!C68)-FIND(" ",Under17Men!C68))</f>
        <v>Gbenartay</v>
      </c>
      <c r="H922" s="21" t="str">
        <f>VLOOKUP(Under17Men!D68,clubs!A:B,2,FALSE)</f>
        <v>E&amp;H</v>
      </c>
      <c r="I922" s="21" t="str">
        <f>B922&amp;A922</f>
        <v>U17M</v>
      </c>
      <c r="J922" s="117">
        <f>Under17Men!E68</f>
        <v>16.7</v>
      </c>
      <c r="K922" s="127" t="str">
        <f>Under17Men!X68</f>
        <v/>
      </c>
    </row>
    <row r="923" spans="1:18">
      <c r="A923" s="21" t="str">
        <f>Under17Men!T69</f>
        <v>M</v>
      </c>
      <c r="B923" s="21" t="str">
        <f>Under17Men!U69</f>
        <v>U17</v>
      </c>
      <c r="C923" s="21" t="str">
        <f>Under17Men!V69</f>
        <v>100HU17M</v>
      </c>
      <c r="D923" s="21" t="str">
        <f>Under17Men!W69</f>
        <v>A</v>
      </c>
      <c r="E923" s="98">
        <f>Under17Men!B69</f>
        <v>2.0</v>
      </c>
      <c r="F923" s="21" t="e">
        <f>LEFT(Under17Men!C69,FIND(" ",Under17Men!C69)-1)</f>
        <v>#VALUE!</v>
      </c>
      <c r="G923" s="21" t="e">
        <f>RIGHT(Under17Men!C69,LEN(Under17Men!C69)-FIND(" ",Under17Men!C69))</f>
        <v>#VALUE!</v>
      </c>
      <c r="H923" s="21" t="e">
        <f>VLOOKUP(Under17Men!D69,clubs!A:B,2,FALSE)</f>
        <v>#N/A</v>
      </c>
      <c r="I923" s="21" t="str">
        <f>B923&amp;A923</f>
        <v>U17M</v>
      </c>
      <c r="J923" s="117">
        <f>Under17Men!E69</f>
        <v>0.0</v>
      </c>
      <c r="K923" s="127" t="str">
        <f>Under17Men!X69</f>
        <v/>
      </c>
    </row>
    <row r="924" spans="1:18">
      <c r="A924" s="21" t="str">
        <f>Under17Men!T70</f>
        <v>M</v>
      </c>
      <c r="B924" s="21" t="str">
        <f>Under17Men!U70</f>
        <v>U17</v>
      </c>
      <c r="C924" s="21" t="str">
        <f>Under17Men!V70</f>
        <v>100HU17M</v>
      </c>
      <c r="D924" s="21" t="str">
        <f>Under17Men!W70</f>
        <v>A</v>
      </c>
      <c r="E924" s="98">
        <f>Under17Men!B70</f>
        <v>3.0</v>
      </c>
      <c r="F924" s="21" t="e">
        <f>LEFT(Under17Men!C70,FIND(" ",Under17Men!C70)-1)</f>
        <v>#VALUE!</v>
      </c>
      <c r="G924" s="21" t="e">
        <f>RIGHT(Under17Men!C70,LEN(Under17Men!C70)-FIND(" ",Under17Men!C70))</f>
        <v>#VALUE!</v>
      </c>
      <c r="H924" s="21" t="e">
        <f>VLOOKUP(Under17Men!D70,clubs!A:B,2,FALSE)</f>
        <v>#N/A</v>
      </c>
      <c r="I924" s="21" t="str">
        <f>B924&amp;A924</f>
        <v>U17M</v>
      </c>
      <c r="J924" s="117">
        <f>Under17Men!E70</f>
        <v>0.0</v>
      </c>
      <c r="K924" s="127" t="str">
        <f>Under17Men!X70</f>
        <v/>
      </c>
    </row>
    <row r="925" spans="1:18">
      <c r="A925" s="21" t="str">
        <f>Under17Men!T71</f>
        <v>M</v>
      </c>
      <c r="B925" s="21" t="str">
        <f>Under17Men!U71</f>
        <v>U17</v>
      </c>
      <c r="C925" s="21" t="str">
        <f>Under17Men!V71</f>
        <v>100HU17M</v>
      </c>
      <c r="D925" s="21" t="str">
        <f>Under17Men!W71</f>
        <v>A</v>
      </c>
      <c r="E925" s="98" t="str">
        <f>Under17Men!B71</f>
        <v>4</v>
      </c>
      <c r="F925" s="21" t="e">
        <f>LEFT(Under17Men!C71,FIND(" ",Under17Men!C71)-1)</f>
        <v>#VALUE!</v>
      </c>
      <c r="G925" s="21" t="e">
        <f>RIGHT(Under17Men!C71,LEN(Under17Men!C71)-FIND(" ",Under17Men!C71))</f>
        <v>#VALUE!</v>
      </c>
      <c r="H925" s="21" t="e">
        <f>VLOOKUP(Under17Men!D71,clubs!A:B,2,FALSE)</f>
        <v>#N/A</v>
      </c>
      <c r="I925" s="21" t="str">
        <f>B925&amp;A925</f>
        <v>U17M</v>
      </c>
      <c r="J925" s="117">
        <f>Under17Men!E71</f>
        <v>0.0</v>
      </c>
      <c r="K925" s="127" t="str">
        <f>Under17Men!X71</f>
        <v/>
      </c>
    </row>
    <row r="926" spans="1:18">
      <c r="A926" s="21" t="str">
        <f>Under17Men!T72</f>
        <v>M</v>
      </c>
      <c r="B926" s="21" t="str">
        <f>Under17Men!U72</f>
        <v>U17</v>
      </c>
      <c r="C926" s="21" t="str">
        <f>Under17Men!V72</f>
        <v>100HU17M</v>
      </c>
      <c r="D926" s="21" t="str">
        <f>Under17Men!W72</f>
        <v>A</v>
      </c>
      <c r="E926" s="98" t="str">
        <f>Under17Men!B72</f>
        <v>5</v>
      </c>
      <c r="F926" s="21" t="e">
        <f>LEFT(Under17Men!C72,FIND(" ",Under17Men!C72)-1)</f>
        <v>#VALUE!</v>
      </c>
      <c r="G926" s="21" t="e">
        <f>RIGHT(Under17Men!C72,LEN(Under17Men!C72)-FIND(" ",Under17Men!C72))</f>
        <v>#VALUE!</v>
      </c>
      <c r="H926" s="21" t="e">
        <f>VLOOKUP(Under17Men!D72,clubs!A:B,2,FALSE)</f>
        <v>#N/A</v>
      </c>
      <c r="I926" s="21" t="str">
        <f>B926&amp;A926</f>
        <v>U17M</v>
      </c>
      <c r="J926" s="117">
        <f>Under17Men!E72</f>
        <v>0.0</v>
      </c>
      <c r="K926" s="127" t="str">
        <f>Under17Men!X72</f>
        <v/>
      </c>
    </row>
    <row r="927" spans="1:18">
      <c r="A927" s="21" t="str">
        <f>Under17Men!T73</f>
        <v>M</v>
      </c>
      <c r="B927" s="21" t="str">
        <f>Under17Men!U73</f>
        <v>U17</v>
      </c>
      <c r="C927" s="21" t="str">
        <f>Under17Men!V73</f>
        <v>100HU17M</v>
      </c>
      <c r="D927" s="21" t="str">
        <f>Under17Men!W73</f>
        <v>A</v>
      </c>
      <c r="E927" s="98" t="str">
        <f>Under17Men!B73</f>
        <v>6</v>
      </c>
      <c r="F927" s="21" t="e">
        <f>LEFT(Under17Men!C73,FIND(" ",Under17Men!C73)-1)</f>
        <v>#VALUE!</v>
      </c>
      <c r="G927" s="21" t="e">
        <f>RIGHT(Under17Men!C73,LEN(Under17Men!C73)-FIND(" ",Under17Men!C73))</f>
        <v>#VALUE!</v>
      </c>
      <c r="H927" s="21" t="e">
        <f>VLOOKUP(Under17Men!D73,clubs!A:B,2,FALSE)</f>
        <v>#N/A</v>
      </c>
      <c r="I927" s="21" t="str">
        <f>B927&amp;A927</f>
        <v>U17M</v>
      </c>
      <c r="J927" s="117">
        <f>Under17Men!E73</f>
        <v>0.0</v>
      </c>
      <c r="K927" s="127" t="str">
        <f>Under17Men!X73</f>
        <v/>
      </c>
    </row>
    <row r="928" spans="1:18">
      <c r="A928" s="21" t="str">
        <f>Under17Men!T74</f>
        <v>M</v>
      </c>
      <c r="B928" s="21" t="str">
        <f>Under17Men!U74</f>
        <v>U17</v>
      </c>
      <c r="C928" s="21" t="str">
        <f>Under17Men!V74</f>
        <v>100HU17M</v>
      </c>
      <c r="D928" s="21" t="str">
        <f>Under17Men!W74</f>
        <v>A</v>
      </c>
      <c r="E928" s="98" t="str">
        <f>Under17Men!B74</f>
        <v>7</v>
      </c>
      <c r="F928" s="21" t="e">
        <f>LEFT(Under17Men!C74,FIND(" ",Under17Men!C74)-1)</f>
        <v>#VALUE!</v>
      </c>
      <c r="G928" s="21" t="e">
        <f>RIGHT(Under17Men!C74,LEN(Under17Men!C74)-FIND(" ",Under17Men!C74))</f>
        <v>#VALUE!</v>
      </c>
      <c r="H928" s="21" t="e">
        <f>VLOOKUP(Under17Men!D74,clubs!A:B,2,FALSE)</f>
        <v>#N/A</v>
      </c>
      <c r="I928" s="21" t="str">
        <f>B928&amp;A928</f>
        <v>U17M</v>
      </c>
      <c r="J928" s="117">
        <f>Under17Men!E74</f>
        <v>0.0</v>
      </c>
      <c r="K928" s="127" t="str">
        <f>Under17Men!X74</f>
        <v/>
      </c>
    </row>
    <row r="929" spans="1:18">
      <c r="A929" s="21" t="str">
        <f>Under17Men!T75</f>
        <v>M</v>
      </c>
      <c r="B929" s="21" t="str">
        <f>Under17Men!U75</f>
        <v>U17</v>
      </c>
      <c r="C929" s="21" t="str">
        <f>Under17Men!V75</f>
        <v>100HU17M</v>
      </c>
      <c r="D929" s="21" t="str">
        <f>Under17Men!W75</f>
        <v>A</v>
      </c>
      <c r="E929" s="98" t="str">
        <f>Under17Men!B75</f>
        <v>8</v>
      </c>
      <c r="F929" s="21" t="e">
        <f>LEFT(Under17Men!C75,FIND(" ",Under17Men!C75)-1)</f>
        <v>#VALUE!</v>
      </c>
      <c r="G929" s="21" t="e">
        <f>RIGHT(Under17Men!C75,LEN(Under17Men!C75)-FIND(" ",Under17Men!C75))</f>
        <v>#VALUE!</v>
      </c>
      <c r="H929" s="21" t="e">
        <f>VLOOKUP(Under17Men!D75,clubs!A:B,2,FALSE)</f>
        <v>#N/A</v>
      </c>
      <c r="I929" s="21" t="str">
        <f>B929&amp;A929</f>
        <v>U17M</v>
      </c>
      <c r="J929" s="117">
        <f>Under17Men!E75</f>
        <v>0.0</v>
      </c>
      <c r="K929" s="127" t="str">
        <f>Under17Men!X75</f>
        <v/>
      </c>
    </row>
    <row r="930" spans="1:18">
      <c r="A930" s="21">
        <f>Under17Men!T76</f>
        <v>0.0</v>
      </c>
      <c r="B930" s="21">
        <f>Under17Men!U76</f>
        <v>0.0</v>
      </c>
      <c r="C930" s="21">
        <f>Under17Men!V76</f>
        <v>0.0</v>
      </c>
      <c r="D930" s="21">
        <f>Under17Men!W76</f>
        <v>0.0</v>
      </c>
      <c r="E930" s="98">
        <f>Under17Men!B76</f>
        <v>0.0</v>
      </c>
      <c r="F930" s="21" t="str">
        <f>LEFT(Under17Men!C76,FIND(" ",Under17Men!C76)-1)</f>
        <v>U17</v>
      </c>
      <c r="G930" s="21" t="str">
        <f>RIGHT(Under17Men!C76,LEN(Under17Men!C76)-FIND(" ",Under17Men!C76))</f>
        <v>Men's B 100mH</v>
      </c>
      <c r="H930" s="21" t="e">
        <f>VLOOKUP(Under17Men!D76,clubs!A:B,2,FALSE)</f>
        <v>#N/A</v>
      </c>
      <c r="I930" s="21" t="str">
        <f>B930&amp;A930</f>
        <v>00</v>
      </c>
      <c r="J930" s="117" t="str">
        <f>Under17Men!E76</f>
        <v>.</v>
      </c>
      <c r="K930" s="127">
        <f>Under17Men!X76</f>
        <v>0.0</v>
      </c>
    </row>
    <row r="931" spans="1:18">
      <c r="A931" s="21" t="str">
        <f>Under17Men!T77</f>
        <v>M</v>
      </c>
      <c r="B931" s="21" t="str">
        <f>Under17Men!U77</f>
        <v>U17</v>
      </c>
      <c r="C931" s="21" t="str">
        <f>Under17Men!V77</f>
        <v>100HU17M</v>
      </c>
      <c r="D931" s="21" t="str">
        <f>Under17Men!W77</f>
        <v>B</v>
      </c>
      <c r="E931" s="98">
        <f>Under17Men!B77</f>
        <v>1.0</v>
      </c>
      <c r="F931" s="21" t="e">
        <f>LEFT(Under17Men!C77,FIND(" ",Under17Men!C77)-1)</f>
        <v>#VALUE!</v>
      </c>
      <c r="G931" s="21" t="e">
        <f>RIGHT(Under17Men!C77,LEN(Under17Men!C77)-FIND(" ",Under17Men!C77))</f>
        <v>#VALUE!</v>
      </c>
      <c r="H931" s="21" t="e">
        <f>VLOOKUP(Under17Men!D77,clubs!A:B,2,FALSE)</f>
        <v>#N/A</v>
      </c>
      <c r="I931" s="21" t="str">
        <f>B931&amp;A931</f>
        <v>U17M</v>
      </c>
      <c r="J931" s="117">
        <f>Under17Men!E77</f>
        <v>0.0</v>
      </c>
      <c r="K931" s="127" t="str">
        <f>Under17Men!X77</f>
        <v/>
      </c>
    </row>
    <row r="932" spans="1:18">
      <c r="A932" s="21" t="str">
        <f>Under17Men!T78</f>
        <v>M</v>
      </c>
      <c r="B932" s="21" t="str">
        <f>Under17Men!U78</f>
        <v>U17</v>
      </c>
      <c r="C932" s="21" t="str">
        <f>Under17Men!V78</f>
        <v>100HU17M</v>
      </c>
      <c r="D932" s="21" t="str">
        <f>Under17Men!W78</f>
        <v>B</v>
      </c>
      <c r="E932" s="98">
        <f>Under17Men!B78</f>
        <v>2.0</v>
      </c>
      <c r="F932" s="21" t="e">
        <f>LEFT(Under17Men!C78,FIND(" ",Under17Men!C78)-1)</f>
        <v>#VALUE!</v>
      </c>
      <c r="G932" s="21" t="e">
        <f>RIGHT(Under17Men!C78,LEN(Under17Men!C78)-FIND(" ",Under17Men!C78))</f>
        <v>#VALUE!</v>
      </c>
      <c r="H932" s="21" t="e">
        <f>VLOOKUP(Under17Men!D78,clubs!A:B,2,FALSE)</f>
        <v>#N/A</v>
      </c>
      <c r="I932" s="21" t="str">
        <f>B932&amp;A932</f>
        <v>U17M</v>
      </c>
      <c r="J932" s="117">
        <f>Under17Men!E78</f>
        <v>0.0</v>
      </c>
      <c r="K932" s="127" t="str">
        <f>Under17Men!X78</f>
        <v/>
      </c>
    </row>
    <row r="933" spans="1:18">
      <c r="A933" s="21" t="str">
        <f>Under17Men!T79</f>
        <v>M</v>
      </c>
      <c r="B933" s="21" t="str">
        <f>Under17Men!U79</f>
        <v>U17</v>
      </c>
      <c r="C933" s="21" t="str">
        <f>Under17Men!V79</f>
        <v>100HU17M</v>
      </c>
      <c r="D933" s="21" t="str">
        <f>Under17Men!W79</f>
        <v>B</v>
      </c>
      <c r="E933" s="98">
        <f>Under17Men!B79</f>
        <v>3.0</v>
      </c>
      <c r="F933" s="21" t="e">
        <f>LEFT(Under17Men!C79,FIND(" ",Under17Men!C79)-1)</f>
        <v>#VALUE!</v>
      </c>
      <c r="G933" s="21" t="e">
        <f>RIGHT(Under17Men!C79,LEN(Under17Men!C79)-FIND(" ",Under17Men!C79))</f>
        <v>#VALUE!</v>
      </c>
      <c r="H933" s="21" t="e">
        <f>VLOOKUP(Under17Men!D79,clubs!A:B,2,FALSE)</f>
        <v>#N/A</v>
      </c>
      <c r="I933" s="21" t="str">
        <f>B933&amp;A933</f>
        <v>U17M</v>
      </c>
      <c r="J933" s="117">
        <f>Under17Men!E79</f>
        <v>0.0</v>
      </c>
      <c r="K933" s="127" t="str">
        <f>Under17Men!X79</f>
        <v/>
      </c>
    </row>
    <row r="934" spans="1:18">
      <c r="A934" s="21" t="str">
        <f>Under17Men!T80</f>
        <v>M</v>
      </c>
      <c r="B934" s="21" t="str">
        <f>Under17Men!U80</f>
        <v>U17</v>
      </c>
      <c r="C934" s="21" t="str">
        <f>Under17Men!V80</f>
        <v>100HU17M</v>
      </c>
      <c r="D934" s="21" t="str">
        <f>Under17Men!W80</f>
        <v>B</v>
      </c>
      <c r="E934" s="98" t="str">
        <f>Under17Men!B80</f>
        <v>4</v>
      </c>
      <c r="F934" s="21" t="e">
        <f>LEFT(Under17Men!C80,FIND(" ",Under17Men!C80)-1)</f>
        <v>#VALUE!</v>
      </c>
      <c r="G934" s="21" t="e">
        <f>RIGHT(Under17Men!C80,LEN(Under17Men!C80)-FIND(" ",Under17Men!C80))</f>
        <v>#VALUE!</v>
      </c>
      <c r="H934" s="21" t="e">
        <f>VLOOKUP(Under17Men!D80,clubs!A:B,2,FALSE)</f>
        <v>#N/A</v>
      </c>
      <c r="I934" s="21" t="str">
        <f>B934&amp;A934</f>
        <v>U17M</v>
      </c>
      <c r="J934" s="117">
        <f>Under17Men!E80</f>
        <v>0.0</v>
      </c>
      <c r="K934" s="127" t="str">
        <f>Under17Men!X80</f>
        <v/>
      </c>
    </row>
    <row r="935" spans="1:18">
      <c r="A935" s="21" t="str">
        <f>Under17Men!T81</f>
        <v>M</v>
      </c>
      <c r="B935" s="21" t="str">
        <f>Under17Men!U81</f>
        <v>U17</v>
      </c>
      <c r="C935" s="21" t="str">
        <f>Under17Men!V81</f>
        <v>100HU17M</v>
      </c>
      <c r="D935" s="21" t="str">
        <f>Under17Men!W81</f>
        <v>B</v>
      </c>
      <c r="E935" s="98" t="str">
        <f>Under17Men!B81</f>
        <v>5</v>
      </c>
      <c r="F935" s="21" t="e">
        <f>LEFT(Under17Men!C81,FIND(" ",Under17Men!C81)-1)</f>
        <v>#VALUE!</v>
      </c>
      <c r="G935" s="21" t="e">
        <f>RIGHT(Under17Men!C81,LEN(Under17Men!C81)-FIND(" ",Under17Men!C81))</f>
        <v>#VALUE!</v>
      </c>
      <c r="H935" s="21" t="e">
        <f>VLOOKUP(Under17Men!D81,clubs!A:B,2,FALSE)</f>
        <v>#N/A</v>
      </c>
      <c r="I935" s="21" t="str">
        <f>B935&amp;A935</f>
        <v>U17M</v>
      </c>
      <c r="J935" s="117">
        <f>Under17Men!E81</f>
        <v>0.0</v>
      </c>
      <c r="K935" s="127" t="str">
        <f>Under17Men!X81</f>
        <v/>
      </c>
    </row>
    <row r="936" spans="1:18">
      <c r="A936" s="21" t="str">
        <f>Under17Men!T82</f>
        <v>M</v>
      </c>
      <c r="B936" s="21" t="str">
        <f>Under17Men!U82</f>
        <v>U17</v>
      </c>
      <c r="C936" s="21" t="str">
        <f>Under17Men!V82</f>
        <v>100HU17M</v>
      </c>
      <c r="D936" s="21" t="str">
        <f>Under17Men!W82</f>
        <v>B</v>
      </c>
      <c r="E936" s="98" t="str">
        <f>Under17Men!B82</f>
        <v>6</v>
      </c>
      <c r="F936" s="21" t="e">
        <f>LEFT(Under17Men!C82,FIND(" ",Under17Men!C82)-1)</f>
        <v>#VALUE!</v>
      </c>
      <c r="G936" s="21" t="e">
        <f>RIGHT(Under17Men!C82,LEN(Under17Men!C82)-FIND(" ",Under17Men!C82))</f>
        <v>#VALUE!</v>
      </c>
      <c r="H936" s="21" t="e">
        <f>VLOOKUP(Under17Men!D82,clubs!A:B,2,FALSE)</f>
        <v>#N/A</v>
      </c>
      <c r="I936" s="21" t="str">
        <f>B936&amp;A936</f>
        <v>U17M</v>
      </c>
      <c r="J936" s="117">
        <f>Under17Men!E82</f>
        <v>0.0</v>
      </c>
      <c r="K936" s="127" t="str">
        <f>Under17Men!X82</f>
        <v/>
      </c>
    </row>
    <row r="937" spans="1:18">
      <c r="A937" s="21" t="str">
        <f>Under17Men!T83</f>
        <v>M</v>
      </c>
      <c r="B937" s="21" t="str">
        <f>Under17Men!U83</f>
        <v>U17</v>
      </c>
      <c r="C937" s="21" t="str">
        <f>Under17Men!V83</f>
        <v>100HU17M</v>
      </c>
      <c r="D937" s="21" t="str">
        <f>Under17Men!W83</f>
        <v>B</v>
      </c>
      <c r="E937" s="98" t="str">
        <f>Under17Men!B83</f>
        <v>7</v>
      </c>
      <c r="F937" s="21" t="e">
        <f>LEFT(Under17Men!C83,FIND(" ",Under17Men!C83)-1)</f>
        <v>#VALUE!</v>
      </c>
      <c r="G937" s="21" t="e">
        <f>RIGHT(Under17Men!C83,LEN(Under17Men!C83)-FIND(" ",Under17Men!C83))</f>
        <v>#VALUE!</v>
      </c>
      <c r="H937" s="21" t="e">
        <f>VLOOKUP(Under17Men!D83,clubs!A:B,2,FALSE)</f>
        <v>#N/A</v>
      </c>
      <c r="I937" s="21" t="str">
        <f>B937&amp;A937</f>
        <v>U17M</v>
      </c>
      <c r="J937" s="117">
        <f>Under17Men!E83</f>
        <v>0.0</v>
      </c>
      <c r="K937" s="127" t="str">
        <f>Under17Men!X83</f>
        <v/>
      </c>
    </row>
    <row r="938" spans="1:18">
      <c r="A938" s="21" t="str">
        <f>Under17Men!T84</f>
        <v>M</v>
      </c>
      <c r="B938" s="21" t="str">
        <f>Under17Men!U84</f>
        <v>U17</v>
      </c>
      <c r="C938" s="21" t="str">
        <f>Under17Men!V84</f>
        <v>100HU17M</v>
      </c>
      <c r="D938" s="21" t="str">
        <f>Under17Men!W84</f>
        <v>B</v>
      </c>
      <c r="E938" s="98" t="str">
        <f>Under17Men!B84</f>
        <v>8</v>
      </c>
      <c r="F938" s="21" t="e">
        <f>LEFT(Under17Men!C84,FIND(" ",Under17Men!C84)-1)</f>
        <v>#VALUE!</v>
      </c>
      <c r="G938" s="21" t="e">
        <f>RIGHT(Under17Men!C84,LEN(Under17Men!C84)-FIND(" ",Under17Men!C84))</f>
        <v>#VALUE!</v>
      </c>
      <c r="H938" s="21" t="e">
        <f>VLOOKUP(Under17Men!D84,clubs!A:B,2,FALSE)</f>
        <v>#N/A</v>
      </c>
      <c r="I938" s="21" t="str">
        <f>B938&amp;A938</f>
        <v>U17M</v>
      </c>
      <c r="J938" s="117">
        <f>Under17Men!E84</f>
        <v>0.0</v>
      </c>
      <c r="K938" s="127" t="str">
        <f>Under17Men!X84</f>
        <v/>
      </c>
    </row>
    <row r="939" spans="1:18">
      <c r="A939" s="21">
        <f>Under17Men!T85</f>
        <v>0.0</v>
      </c>
      <c r="B939" s="21">
        <f>Under17Men!U85</f>
        <v>0.0</v>
      </c>
      <c r="C939" s="21">
        <f>Under17Men!V85</f>
        <v>0.0</v>
      </c>
      <c r="D939" s="21">
        <f>Under17Men!W85</f>
        <v>0.0</v>
      </c>
      <c r="E939" s="98">
        <f>Under17Men!B85</f>
        <v>0.0</v>
      </c>
      <c r="F939" s="21" t="str">
        <f>LEFT(Under17Men!C85,FIND(" ",Under17Men!C85)-1)</f>
        <v>U17</v>
      </c>
      <c r="G939" s="21" t="str">
        <f>RIGHT(Under17Men!C85,LEN(Under17Men!C85)-FIND(" ",Under17Men!C85))</f>
        <v>Men's A High Jump</v>
      </c>
      <c r="H939" s="21" t="e">
        <f>VLOOKUP(Under17Men!D85,clubs!A:B,2,FALSE)</f>
        <v>#N/A</v>
      </c>
      <c r="I939" s="21" t="str">
        <f>B939&amp;A939</f>
        <v>00</v>
      </c>
      <c r="J939" s="117">
        <f>Under17Men!E85</f>
        <v>0.0</v>
      </c>
      <c r="K939" s="127">
        <f>Under17Men!X85</f>
        <v>0.0</v>
      </c>
    </row>
    <row r="940" spans="1:18">
      <c r="A940" s="21" t="str">
        <f>Under17Men!T86</f>
        <v>M</v>
      </c>
      <c r="B940" s="21" t="str">
        <f>Under17Men!U86</f>
        <v>U17</v>
      </c>
      <c r="C940" s="21" t="str">
        <f>Under17Men!V86</f>
        <v>HJ</v>
      </c>
      <c r="D940" s="21" t="str">
        <f>Under17Men!W86</f>
        <v>A</v>
      </c>
      <c r="E940" s="98">
        <f>Under17Men!B86</f>
        <v>1.0</v>
      </c>
      <c r="F940" s="21" t="e">
        <f>LEFT(Under17Men!C86,FIND(" ",Under17Men!C86)-1)</f>
        <v>#VALUE!</v>
      </c>
      <c r="G940" s="21" t="e">
        <f>RIGHT(Under17Men!C86,LEN(Under17Men!C86)-FIND(" ",Under17Men!C86))</f>
        <v>#VALUE!</v>
      </c>
      <c r="H940" s="21" t="e">
        <f>VLOOKUP(Under17Men!D86,clubs!A:B,2,FALSE)</f>
        <v>#N/A</v>
      </c>
      <c r="I940" s="21" t="str">
        <f>B940&amp;A940</f>
        <v>U17M</v>
      </c>
      <c r="J940" s="117" t="str">
        <f>Under17Men!E86</f>
        <v>.</v>
      </c>
      <c r="K940" s="127">
        <f>Under17Men!X86</f>
        <v>0.0</v>
      </c>
    </row>
    <row r="941" spans="1:18">
      <c r="A941" s="21" t="str">
        <f>Under17Men!T87</f>
        <v>M</v>
      </c>
      <c r="B941" s="21" t="str">
        <f>Under17Men!U87</f>
        <v>U17</v>
      </c>
      <c r="C941" s="21" t="str">
        <f>Under17Men!V87</f>
        <v>HJ</v>
      </c>
      <c r="D941" s="21" t="str">
        <f>Under17Men!W87</f>
        <v>A</v>
      </c>
      <c r="E941" s="98">
        <f>Under17Men!B87</f>
        <v>2.0</v>
      </c>
      <c r="F941" s="21" t="e">
        <f>LEFT(Under17Men!C87,FIND(" ",Under17Men!C87)-1)</f>
        <v>#VALUE!</v>
      </c>
      <c r="G941" s="21" t="e">
        <f>RIGHT(Under17Men!C87,LEN(Under17Men!C87)-FIND(" ",Under17Men!C87))</f>
        <v>#VALUE!</v>
      </c>
      <c r="H941" s="21" t="e">
        <f>VLOOKUP(Under17Men!D87,clubs!A:B,2,FALSE)</f>
        <v>#N/A</v>
      </c>
      <c r="I941" s="21" t="str">
        <f>B941&amp;A941</f>
        <v>U17M</v>
      </c>
      <c r="J941" s="117">
        <f>Under17Men!E87</f>
        <v>0.0</v>
      </c>
      <c r="K941" s="127">
        <f>Under17Men!X87</f>
        <v>0.0</v>
      </c>
    </row>
    <row r="942" spans="1:18">
      <c r="A942" s="21" t="str">
        <f>Under17Men!T88</f>
        <v>M</v>
      </c>
      <c r="B942" s="21" t="str">
        <f>Under17Men!U88</f>
        <v>U17</v>
      </c>
      <c r="C942" s="21" t="str">
        <f>Under17Men!V88</f>
        <v>HJ</v>
      </c>
      <c r="D942" s="21" t="str">
        <f>Under17Men!W88</f>
        <v>A</v>
      </c>
      <c r="E942" s="98">
        <f>Under17Men!B88</f>
        <v>3.0</v>
      </c>
      <c r="F942" s="21" t="e">
        <f>LEFT(Under17Men!C88,FIND(" ",Under17Men!C88)-1)</f>
        <v>#VALUE!</v>
      </c>
      <c r="G942" s="21" t="e">
        <f>RIGHT(Under17Men!C88,LEN(Under17Men!C88)-FIND(" ",Under17Men!C88))</f>
        <v>#VALUE!</v>
      </c>
      <c r="H942" s="21" t="e">
        <f>VLOOKUP(Under17Men!D88,clubs!A:B,2,FALSE)</f>
        <v>#N/A</v>
      </c>
      <c r="I942" s="21" t="str">
        <f>B942&amp;A942</f>
        <v>U17M</v>
      </c>
      <c r="J942" s="117">
        <f>Under17Men!E88</f>
        <v>0.0</v>
      </c>
      <c r="K942" s="127">
        <f>Under17Men!X88</f>
        <v>0.0</v>
      </c>
    </row>
    <row r="943" spans="1:18">
      <c r="A943" s="21" t="str">
        <f>Under17Men!T89</f>
        <v>M</v>
      </c>
      <c r="B943" s="21" t="str">
        <f>Under17Men!U89</f>
        <v>U17</v>
      </c>
      <c r="C943" s="21" t="str">
        <f>Under17Men!V89</f>
        <v>HJ</v>
      </c>
      <c r="D943" s="21" t="str">
        <f>Under17Men!W89</f>
        <v>A</v>
      </c>
      <c r="E943" s="98" t="str">
        <f>Under17Men!B89</f>
        <v>4</v>
      </c>
      <c r="F943" s="21" t="e">
        <f>LEFT(Under17Men!C89,FIND(" ",Under17Men!C89)-1)</f>
        <v>#VALUE!</v>
      </c>
      <c r="G943" s="21" t="e">
        <f>RIGHT(Under17Men!C89,LEN(Under17Men!C89)-FIND(" ",Under17Men!C89))</f>
        <v>#VALUE!</v>
      </c>
      <c r="H943" s="21" t="e">
        <f>VLOOKUP(Under17Men!D89,clubs!A:B,2,FALSE)</f>
        <v>#N/A</v>
      </c>
      <c r="I943" s="21" t="str">
        <f>B943&amp;A943</f>
        <v>U17M</v>
      </c>
      <c r="J943" s="117">
        <f>Under17Men!E89</f>
        <v>0.0</v>
      </c>
      <c r="K943" s="127">
        <f>Under17Men!X89</f>
        <v>0.0</v>
      </c>
    </row>
    <row r="944" spans="1:18">
      <c r="A944" s="21" t="str">
        <f>Under17Men!T90</f>
        <v>M</v>
      </c>
      <c r="B944" s="21" t="str">
        <f>Under17Men!U90</f>
        <v>U17</v>
      </c>
      <c r="C944" s="21" t="str">
        <f>Under17Men!V90</f>
        <v>HJ</v>
      </c>
      <c r="D944" s="21" t="str">
        <f>Under17Men!W90</f>
        <v>A</v>
      </c>
      <c r="E944" s="98" t="str">
        <f>Under17Men!B90</f>
        <v>5</v>
      </c>
      <c r="F944" s="21" t="e">
        <f>LEFT(Under17Men!C90,FIND(" ",Under17Men!C90)-1)</f>
        <v>#VALUE!</v>
      </c>
      <c r="G944" s="21" t="e">
        <f>RIGHT(Under17Men!C90,LEN(Under17Men!C90)-FIND(" ",Under17Men!C90))</f>
        <v>#VALUE!</v>
      </c>
      <c r="H944" s="21" t="e">
        <f>VLOOKUP(Under17Men!D90,clubs!A:B,2,FALSE)</f>
        <v>#N/A</v>
      </c>
      <c r="I944" s="21" t="str">
        <f>B944&amp;A944</f>
        <v>U17M</v>
      </c>
      <c r="J944" s="117">
        <f>Under17Men!E90</f>
        <v>0.0</v>
      </c>
      <c r="K944" s="127">
        <f>Under17Men!X90</f>
        <v>0.0</v>
      </c>
    </row>
    <row r="945" spans="1:18">
      <c r="A945" s="21" t="str">
        <f>Under17Men!T91</f>
        <v>M</v>
      </c>
      <c r="B945" s="21" t="str">
        <f>Under17Men!U91</f>
        <v>U17</v>
      </c>
      <c r="C945" s="21" t="str">
        <f>Under17Men!V91</f>
        <v>HJ</v>
      </c>
      <c r="D945" s="21" t="str">
        <f>Under17Men!W91</f>
        <v>A</v>
      </c>
      <c r="E945" s="98" t="str">
        <f>Under17Men!B91</f>
        <v>6</v>
      </c>
      <c r="F945" s="21" t="e">
        <f>LEFT(Under17Men!C91,FIND(" ",Under17Men!C91)-1)</f>
        <v>#VALUE!</v>
      </c>
      <c r="G945" s="21" t="e">
        <f>RIGHT(Under17Men!C91,LEN(Under17Men!C91)-FIND(" ",Under17Men!C91))</f>
        <v>#VALUE!</v>
      </c>
      <c r="H945" s="21" t="e">
        <f>VLOOKUP(Under17Men!D91,clubs!A:B,2,FALSE)</f>
        <v>#N/A</v>
      </c>
      <c r="I945" s="21" t="str">
        <f>B945&amp;A945</f>
        <v>U17M</v>
      </c>
      <c r="J945" s="117">
        <f>Under17Men!E91</f>
        <v>0.0</v>
      </c>
      <c r="K945" s="127">
        <f>Under17Men!X91</f>
        <v>0.0</v>
      </c>
    </row>
    <row r="946" spans="1:18">
      <c r="A946" s="21" t="str">
        <f>Under17Men!T92</f>
        <v>M</v>
      </c>
      <c r="B946" s="21" t="str">
        <f>Under17Men!U92</f>
        <v>U17</v>
      </c>
      <c r="C946" s="21" t="str">
        <f>Under17Men!V92</f>
        <v>HJ</v>
      </c>
      <c r="D946" s="21" t="str">
        <f>Under17Men!W92</f>
        <v>A</v>
      </c>
      <c r="E946" s="98" t="str">
        <f>Under17Men!B92</f>
        <v>7</v>
      </c>
      <c r="F946" s="21" t="e">
        <f>LEFT(Under17Men!C92,FIND(" ",Under17Men!C92)-1)</f>
        <v>#VALUE!</v>
      </c>
      <c r="G946" s="21" t="e">
        <f>RIGHT(Under17Men!C92,LEN(Under17Men!C92)-FIND(" ",Under17Men!C92))</f>
        <v>#VALUE!</v>
      </c>
      <c r="H946" s="21" t="e">
        <f>VLOOKUP(Under17Men!D92,clubs!A:B,2,FALSE)</f>
        <v>#N/A</v>
      </c>
      <c r="I946" s="21" t="str">
        <f>B946&amp;A946</f>
        <v>U17M</v>
      </c>
      <c r="J946" s="117">
        <f>Under17Men!E92</f>
        <v>0.0</v>
      </c>
      <c r="K946" s="127">
        <f>Under17Men!X92</f>
        <v>0.0</v>
      </c>
    </row>
    <row r="947" spans="1:18">
      <c r="A947" s="21" t="str">
        <f>Under17Men!T93</f>
        <v>M</v>
      </c>
      <c r="B947" s="21" t="str">
        <f>Under17Men!U93</f>
        <v>U17</v>
      </c>
      <c r="C947" s="21" t="str">
        <f>Under17Men!V93</f>
        <v>HJ</v>
      </c>
      <c r="D947" s="21" t="str">
        <f>Under17Men!W93</f>
        <v>A</v>
      </c>
      <c r="E947" s="98" t="str">
        <f>Under17Men!B93</f>
        <v>8</v>
      </c>
      <c r="F947" s="21" t="e">
        <f>LEFT(Under17Men!C93,FIND(" ",Under17Men!C93)-1)</f>
        <v>#VALUE!</v>
      </c>
      <c r="G947" s="21" t="e">
        <f>RIGHT(Under17Men!C93,LEN(Under17Men!C93)-FIND(" ",Under17Men!C93))</f>
        <v>#VALUE!</v>
      </c>
      <c r="H947" s="21" t="e">
        <f>VLOOKUP(Under17Men!D93,clubs!A:B,2,FALSE)</f>
        <v>#N/A</v>
      </c>
      <c r="I947" s="21" t="str">
        <f>B947&amp;A947</f>
        <v>U17M</v>
      </c>
      <c r="J947" s="117">
        <f>Under17Men!E93</f>
        <v>0.0</v>
      </c>
      <c r="K947" s="127">
        <f>Under17Men!X93</f>
        <v>0.0</v>
      </c>
    </row>
    <row r="948" spans="1:18">
      <c r="A948" s="21">
        <f>Under17Men!T94</f>
        <v>0.0</v>
      </c>
      <c r="B948" s="21">
        <f>Under17Men!U94</f>
        <v>0.0</v>
      </c>
      <c r="C948" s="21">
        <f>Under17Men!V94</f>
        <v>0.0</v>
      </c>
      <c r="D948" s="21">
        <f>Under17Men!W94</f>
        <v>0.0</v>
      </c>
      <c r="E948" s="98">
        <f>Under17Men!B94</f>
        <v>0.0</v>
      </c>
      <c r="F948" s="21" t="str">
        <f>LEFT(Under17Men!C94,FIND(" ",Under17Men!C94)-1)</f>
        <v>U17</v>
      </c>
      <c r="G948" s="21" t="str">
        <f>RIGHT(Under17Men!C94,LEN(Under17Men!C94)-FIND(" ",Under17Men!C94))</f>
        <v>Men's B High Jump</v>
      </c>
      <c r="H948" s="21" t="e">
        <f>VLOOKUP(Under17Men!D94,clubs!A:B,2,FALSE)</f>
        <v>#N/A</v>
      </c>
      <c r="I948" s="21" t="str">
        <f>B948&amp;A948</f>
        <v>00</v>
      </c>
      <c r="J948" s="117">
        <f>Under17Men!E94</f>
        <v>0.0</v>
      </c>
      <c r="K948" s="127">
        <f>Under17Men!X94</f>
        <v>0.0</v>
      </c>
    </row>
    <row r="949" spans="1:18">
      <c r="A949" s="21" t="str">
        <f>Under17Men!T95</f>
        <v>M</v>
      </c>
      <c r="B949" s="21" t="str">
        <f>Under17Men!U95</f>
        <v>U17</v>
      </c>
      <c r="C949" s="21" t="str">
        <f>Under17Men!V95</f>
        <v>HJ</v>
      </c>
      <c r="D949" s="21" t="str">
        <f>Under17Men!W95</f>
        <v>B</v>
      </c>
      <c r="E949" s="98">
        <f>Under17Men!B95</f>
        <v>1.0</v>
      </c>
      <c r="F949" s="21" t="e">
        <f>LEFT(Under17Men!C95,FIND(" ",Under17Men!C95)-1)</f>
        <v>#VALUE!</v>
      </c>
      <c r="G949" s="21" t="e">
        <f>RIGHT(Under17Men!C95,LEN(Under17Men!C95)-FIND(" ",Under17Men!C95))</f>
        <v>#VALUE!</v>
      </c>
      <c r="H949" s="21" t="e">
        <f>VLOOKUP(Under17Men!D95,clubs!A:B,2,FALSE)</f>
        <v>#N/A</v>
      </c>
      <c r="I949" s="21" t="str">
        <f>B949&amp;A949</f>
        <v>U17M</v>
      </c>
      <c r="J949" s="117" t="str">
        <f>Under17Men!E95</f>
        <v>.</v>
      </c>
      <c r="K949" s="127">
        <f>Under17Men!X95</f>
        <v>0.0</v>
      </c>
    </row>
    <row r="950" spans="1:18">
      <c r="A950" s="21" t="str">
        <f>Under17Men!T96</f>
        <v>M</v>
      </c>
      <c r="B950" s="21" t="str">
        <f>Under17Men!U96</f>
        <v>U17</v>
      </c>
      <c r="C950" s="21" t="str">
        <f>Under17Men!V96</f>
        <v>HJ</v>
      </c>
      <c r="D950" s="21" t="str">
        <f>Under17Men!W96</f>
        <v>B</v>
      </c>
      <c r="E950" s="98">
        <f>Under17Men!B96</f>
        <v>2.0</v>
      </c>
      <c r="F950" s="21" t="e">
        <f>LEFT(Under17Men!C96,FIND(" ",Under17Men!C96)-1)</f>
        <v>#VALUE!</v>
      </c>
      <c r="G950" s="21" t="e">
        <f>RIGHT(Under17Men!C96,LEN(Under17Men!C96)-FIND(" ",Under17Men!C96))</f>
        <v>#VALUE!</v>
      </c>
      <c r="H950" s="21" t="e">
        <f>VLOOKUP(Under17Men!D96,clubs!A:B,2,FALSE)</f>
        <v>#N/A</v>
      </c>
      <c r="I950" s="21" t="str">
        <f>B950&amp;A950</f>
        <v>U17M</v>
      </c>
      <c r="J950" s="117">
        <f>Under17Men!E96</f>
        <v>0.0</v>
      </c>
      <c r="K950" s="127">
        <f>Under17Men!X96</f>
        <v>0.0</v>
      </c>
    </row>
    <row r="951" spans="1:18">
      <c r="A951" s="21" t="str">
        <f>Under17Men!T97</f>
        <v>M</v>
      </c>
      <c r="B951" s="21" t="str">
        <f>Under17Men!U97</f>
        <v>U17</v>
      </c>
      <c r="C951" s="21" t="str">
        <f>Under17Men!V97</f>
        <v>HJ</v>
      </c>
      <c r="D951" s="21" t="str">
        <f>Under17Men!W97</f>
        <v>B</v>
      </c>
      <c r="E951" s="98">
        <f>Under17Men!B97</f>
        <v>3.0</v>
      </c>
      <c r="F951" s="21" t="e">
        <f>LEFT(Under17Men!C97,FIND(" ",Under17Men!C97)-1)</f>
        <v>#VALUE!</v>
      </c>
      <c r="G951" s="21" t="e">
        <f>RIGHT(Under17Men!C97,LEN(Under17Men!C97)-FIND(" ",Under17Men!C97))</f>
        <v>#VALUE!</v>
      </c>
      <c r="H951" s="21" t="e">
        <f>VLOOKUP(Under17Men!D97,clubs!A:B,2,FALSE)</f>
        <v>#N/A</v>
      </c>
      <c r="I951" s="21" t="str">
        <f>B951&amp;A951</f>
        <v>U17M</v>
      </c>
      <c r="J951" s="117">
        <f>Under17Men!E97</f>
        <v>0.0</v>
      </c>
      <c r="K951" s="127">
        <f>Under17Men!X97</f>
        <v>0.0</v>
      </c>
    </row>
    <row r="952" spans="1:18">
      <c r="A952" s="21" t="str">
        <f>Under17Men!T98</f>
        <v>M</v>
      </c>
      <c r="B952" s="21" t="str">
        <f>Under17Men!U98</f>
        <v>U17</v>
      </c>
      <c r="C952" s="21" t="str">
        <f>Under17Men!V98</f>
        <v>HJ</v>
      </c>
      <c r="D952" s="21" t="str">
        <f>Under17Men!W98</f>
        <v>B</v>
      </c>
      <c r="E952" s="98" t="str">
        <f>Under17Men!B98</f>
        <v>4</v>
      </c>
      <c r="F952" s="21" t="e">
        <f>LEFT(Under17Men!C98,FIND(" ",Under17Men!C98)-1)</f>
        <v>#VALUE!</v>
      </c>
      <c r="G952" s="21" t="e">
        <f>RIGHT(Under17Men!C98,LEN(Under17Men!C98)-FIND(" ",Under17Men!C98))</f>
        <v>#VALUE!</v>
      </c>
      <c r="H952" s="21" t="e">
        <f>VLOOKUP(Under17Men!D98,clubs!A:B,2,FALSE)</f>
        <v>#N/A</v>
      </c>
      <c r="I952" s="21" t="str">
        <f>B952&amp;A952</f>
        <v>U17M</v>
      </c>
      <c r="J952" s="117">
        <f>Under17Men!E98</f>
        <v>0.0</v>
      </c>
      <c r="K952" s="127">
        <f>Under17Men!X98</f>
        <v>0.0</v>
      </c>
    </row>
    <row r="953" spans="1:18">
      <c r="A953" s="21" t="str">
        <f>Under17Men!T99</f>
        <v>M</v>
      </c>
      <c r="B953" s="21" t="str">
        <f>Under17Men!U99</f>
        <v>U17</v>
      </c>
      <c r="C953" s="21" t="str">
        <f>Under17Men!V99</f>
        <v>HJ</v>
      </c>
      <c r="D953" s="21" t="str">
        <f>Under17Men!W99</f>
        <v>B</v>
      </c>
      <c r="E953" s="98" t="str">
        <f>Under17Men!B99</f>
        <v>5</v>
      </c>
      <c r="F953" s="21" t="e">
        <f>LEFT(Under17Men!C99,FIND(" ",Under17Men!C99)-1)</f>
        <v>#VALUE!</v>
      </c>
      <c r="G953" s="21" t="e">
        <f>RIGHT(Under17Men!C99,LEN(Under17Men!C99)-FIND(" ",Under17Men!C99))</f>
        <v>#VALUE!</v>
      </c>
      <c r="H953" s="21" t="e">
        <f>VLOOKUP(Under17Men!D99,clubs!A:B,2,FALSE)</f>
        <v>#N/A</v>
      </c>
      <c r="I953" s="21" t="str">
        <f>B953&amp;A953</f>
        <v>U17M</v>
      </c>
      <c r="J953" s="117">
        <f>Under17Men!E99</f>
        <v>0.0</v>
      </c>
      <c r="K953" s="127">
        <f>Under17Men!X99</f>
        <v>0.0</v>
      </c>
    </row>
    <row r="954" spans="1:18">
      <c r="A954" s="21" t="str">
        <f>Under17Men!T100</f>
        <v>M</v>
      </c>
      <c r="B954" s="21" t="str">
        <f>Under17Men!U100</f>
        <v>U17</v>
      </c>
      <c r="C954" s="21" t="str">
        <f>Under17Men!V100</f>
        <v>HJ</v>
      </c>
      <c r="D954" s="21" t="str">
        <f>Under17Men!W100</f>
        <v>B</v>
      </c>
      <c r="E954" s="98" t="str">
        <f>Under17Men!B100</f>
        <v>6</v>
      </c>
      <c r="F954" s="21" t="e">
        <f>LEFT(Under17Men!C100,FIND(" ",Under17Men!C100)-1)</f>
        <v>#VALUE!</v>
      </c>
      <c r="G954" s="21" t="e">
        <f>RIGHT(Under17Men!C100,LEN(Under17Men!C100)-FIND(" ",Under17Men!C100))</f>
        <v>#VALUE!</v>
      </c>
      <c r="H954" s="21" t="e">
        <f>VLOOKUP(Under17Men!D100,clubs!A:B,2,FALSE)</f>
        <v>#N/A</v>
      </c>
      <c r="I954" s="21" t="str">
        <f>B954&amp;A954</f>
        <v>U17M</v>
      </c>
      <c r="J954" s="117">
        <f>Under17Men!E100</f>
        <v>0.0</v>
      </c>
      <c r="K954" s="127">
        <f>Under17Men!X100</f>
        <v>0.0</v>
      </c>
    </row>
    <row r="955" spans="1:18">
      <c r="A955" s="21" t="str">
        <f>Under17Men!T101</f>
        <v>M</v>
      </c>
      <c r="B955" s="21" t="str">
        <f>Under17Men!U101</f>
        <v>U17</v>
      </c>
      <c r="C955" s="21" t="str">
        <f>Under17Men!V101</f>
        <v>HJ</v>
      </c>
      <c r="D955" s="21" t="str">
        <f>Under17Men!W101</f>
        <v>B</v>
      </c>
      <c r="E955" s="98" t="str">
        <f>Under17Men!B101</f>
        <v>7</v>
      </c>
      <c r="F955" s="21" t="e">
        <f>LEFT(Under17Men!C101,FIND(" ",Under17Men!C101)-1)</f>
        <v>#VALUE!</v>
      </c>
      <c r="G955" s="21" t="e">
        <f>RIGHT(Under17Men!C101,LEN(Under17Men!C101)-FIND(" ",Under17Men!C101))</f>
        <v>#VALUE!</v>
      </c>
      <c r="H955" s="21" t="e">
        <f>VLOOKUP(Under17Men!D101,clubs!A:B,2,FALSE)</f>
        <v>#N/A</v>
      </c>
      <c r="I955" s="21" t="str">
        <f>B955&amp;A955</f>
        <v>U17M</v>
      </c>
      <c r="J955" s="117">
        <f>Under17Men!E101</f>
        <v>0.0</v>
      </c>
      <c r="K955" s="127">
        <f>Under17Men!X101</f>
        <v>0.0</v>
      </c>
    </row>
    <row r="956" spans="1:18">
      <c r="A956" s="21" t="str">
        <f>Under17Men!T102</f>
        <v>M</v>
      </c>
      <c r="B956" s="21" t="str">
        <f>Under17Men!U102</f>
        <v>U17</v>
      </c>
      <c r="C956" s="21" t="str">
        <f>Under17Men!V102</f>
        <v>HJ</v>
      </c>
      <c r="D956" s="21" t="str">
        <f>Under17Men!W102</f>
        <v>B</v>
      </c>
      <c r="E956" s="98" t="str">
        <f>Under17Men!B102</f>
        <v>8</v>
      </c>
      <c r="F956" s="21" t="e">
        <f>LEFT(Under17Men!C102,FIND(" ",Under17Men!C102)-1)</f>
        <v>#VALUE!</v>
      </c>
      <c r="G956" s="21" t="e">
        <f>RIGHT(Under17Men!C102,LEN(Under17Men!C102)-FIND(" ",Under17Men!C102))</f>
        <v>#VALUE!</v>
      </c>
      <c r="H956" s="21" t="e">
        <f>VLOOKUP(Under17Men!D102,clubs!A:B,2,FALSE)</f>
        <v>#N/A</v>
      </c>
      <c r="I956" s="21" t="str">
        <f>B956&amp;A956</f>
        <v>U17M</v>
      </c>
      <c r="J956" s="117">
        <f>Under17Men!E102</f>
        <v>0.0</v>
      </c>
      <c r="K956" s="127">
        <f>Under17Men!X102</f>
        <v>0.0</v>
      </c>
    </row>
    <row r="957" spans="1:18">
      <c r="A957" s="21">
        <f>Under17Men!T103</f>
        <v>0.0</v>
      </c>
      <c r="B957" s="21">
        <f>Under17Men!U103</f>
        <v>0.0</v>
      </c>
      <c r="C957" s="21">
        <f>Under17Men!V103</f>
        <v>0.0</v>
      </c>
      <c r="D957" s="21">
        <f>Under17Men!W103</f>
        <v>0.0</v>
      </c>
      <c r="E957" s="98">
        <f>Under17Men!B103</f>
        <v>0.0</v>
      </c>
      <c r="F957" s="21" t="str">
        <f>LEFT(Under17Men!C103,FIND(" ",Under17Men!C103)-1)</f>
        <v>U17</v>
      </c>
      <c r="G957" s="21" t="str">
        <f>RIGHT(Under17Men!C103,LEN(Under17Men!C103)-FIND(" ",Under17Men!C103))</f>
        <v>Men's A Shot Putt</v>
      </c>
      <c r="H957" s="21" t="e">
        <f>VLOOKUP(Under17Men!D103,clubs!A:B,2,FALSE)</f>
        <v>#N/A</v>
      </c>
      <c r="I957" s="21" t="str">
        <f>B957&amp;A957</f>
        <v>00</v>
      </c>
      <c r="J957" s="117">
        <f>Under17Men!E103</f>
        <v>0.0</v>
      </c>
      <c r="K957" s="127">
        <f>Under17Men!X103</f>
        <v>0.0</v>
      </c>
    </row>
    <row r="958" spans="1:18">
      <c r="A958" s="21" t="str">
        <f>Under17Men!T104</f>
        <v>M</v>
      </c>
      <c r="B958" s="21" t="str">
        <f>Under17Men!U104</f>
        <v>U17</v>
      </c>
      <c r="C958" s="21" t="str">
        <f>Under17Men!V104</f>
        <v>SPU17M</v>
      </c>
      <c r="D958" s="21" t="str">
        <f>Under17Men!W104</f>
        <v>A</v>
      </c>
      <c r="E958" s="98">
        <f>Under17Men!B104</f>
        <v>1.0</v>
      </c>
      <c r="F958" s="21" t="e">
        <f>LEFT(Under17Men!C104,FIND(" ",Under17Men!C104)-1)</f>
        <v>#VALUE!</v>
      </c>
      <c r="G958" s="21" t="e">
        <f>RIGHT(Under17Men!C104,LEN(Under17Men!C104)-FIND(" ",Under17Men!C104))</f>
        <v>#VALUE!</v>
      </c>
      <c r="H958" s="21" t="e">
        <f>VLOOKUP(Under17Men!D104,clubs!A:B,2,FALSE)</f>
        <v>#N/A</v>
      </c>
      <c r="I958" s="21" t="str">
        <f>B958&amp;A958</f>
        <v>U17M</v>
      </c>
      <c r="J958" s="117" t="str">
        <f>Under17Men!E104</f>
        <v>.</v>
      </c>
      <c r="K958" s="127">
        <f>Under17Men!X104</f>
        <v>0.0</v>
      </c>
    </row>
    <row r="959" spans="1:18">
      <c r="A959" s="21" t="str">
        <f>Under17Men!T105</f>
        <v>M</v>
      </c>
      <c r="B959" s="21" t="str">
        <f>Under17Men!U105</f>
        <v>U17</v>
      </c>
      <c r="C959" s="21" t="str">
        <f>Under17Men!V105</f>
        <v>SPU17M</v>
      </c>
      <c r="D959" s="21" t="str">
        <f>Under17Men!W105</f>
        <v>A</v>
      </c>
      <c r="E959" s="98">
        <f>Under17Men!B105</f>
        <v>2.0</v>
      </c>
      <c r="F959" s="21" t="e">
        <f>LEFT(Under17Men!C105,FIND(" ",Under17Men!C105)-1)</f>
        <v>#VALUE!</v>
      </c>
      <c r="G959" s="21" t="e">
        <f>RIGHT(Under17Men!C105,LEN(Under17Men!C105)-FIND(" ",Under17Men!C105))</f>
        <v>#VALUE!</v>
      </c>
      <c r="H959" s="21" t="e">
        <f>VLOOKUP(Under17Men!D105,clubs!A:B,2,FALSE)</f>
        <v>#N/A</v>
      </c>
      <c r="I959" s="21" t="str">
        <f>B959&amp;A959</f>
        <v>U17M</v>
      </c>
      <c r="J959" s="117">
        <f>Under17Men!E105</f>
        <v>0.0</v>
      </c>
      <c r="K959" s="127">
        <f>Under17Men!X105</f>
        <v>0.0</v>
      </c>
    </row>
    <row r="960" spans="1:18">
      <c r="A960" s="21" t="str">
        <f>Under17Men!T106</f>
        <v>M</v>
      </c>
      <c r="B960" s="21" t="str">
        <f>Under17Men!U106</f>
        <v>U17</v>
      </c>
      <c r="C960" s="21" t="str">
        <f>Under17Men!V106</f>
        <v>SPU17M</v>
      </c>
      <c r="D960" s="21" t="str">
        <f>Under17Men!W106</f>
        <v>A</v>
      </c>
      <c r="E960" s="98">
        <f>Under17Men!B106</f>
        <v>3.0</v>
      </c>
      <c r="F960" s="21" t="e">
        <f>LEFT(Under17Men!C106,FIND(" ",Under17Men!C106)-1)</f>
        <v>#VALUE!</v>
      </c>
      <c r="G960" s="21" t="e">
        <f>RIGHT(Under17Men!C106,LEN(Under17Men!C106)-FIND(" ",Under17Men!C106))</f>
        <v>#VALUE!</v>
      </c>
      <c r="H960" s="21" t="e">
        <f>VLOOKUP(Under17Men!D106,clubs!A:B,2,FALSE)</f>
        <v>#N/A</v>
      </c>
      <c r="I960" s="21" t="str">
        <f>B960&amp;A960</f>
        <v>U17M</v>
      </c>
      <c r="J960" s="117">
        <f>Under17Men!E106</f>
        <v>0.0</v>
      </c>
      <c r="K960" s="127">
        <f>Under17Men!X106</f>
        <v>0.0</v>
      </c>
    </row>
    <row r="961" spans="1:18">
      <c r="A961" s="21" t="str">
        <f>Under17Men!T107</f>
        <v>M</v>
      </c>
      <c r="B961" s="21" t="str">
        <f>Under17Men!U107</f>
        <v>U17</v>
      </c>
      <c r="C961" s="21" t="str">
        <f>Under17Men!V107</f>
        <v>SPU17M</v>
      </c>
      <c r="D961" s="21" t="str">
        <f>Under17Men!W107</f>
        <v>A</v>
      </c>
      <c r="E961" s="98" t="str">
        <f>Under17Men!B107</f>
        <v>4</v>
      </c>
      <c r="F961" s="21" t="e">
        <f>LEFT(Under17Men!C107,FIND(" ",Under17Men!C107)-1)</f>
        <v>#VALUE!</v>
      </c>
      <c r="G961" s="21" t="e">
        <f>RIGHT(Under17Men!C107,LEN(Under17Men!C107)-FIND(" ",Under17Men!C107))</f>
        <v>#VALUE!</v>
      </c>
      <c r="H961" s="21" t="e">
        <f>VLOOKUP(Under17Men!D107,clubs!A:B,2,FALSE)</f>
        <v>#N/A</v>
      </c>
      <c r="I961" s="21" t="str">
        <f>B961&amp;A961</f>
        <v>U17M</v>
      </c>
      <c r="J961" s="117">
        <f>Under17Men!E107</f>
        <v>0.0</v>
      </c>
      <c r="K961" s="127">
        <f>Under17Men!X107</f>
        <v>0.0</v>
      </c>
    </row>
    <row r="962" spans="1:18">
      <c r="A962" s="21" t="str">
        <f>Under17Men!T108</f>
        <v>M</v>
      </c>
      <c r="B962" s="21" t="str">
        <f>Under17Men!U108</f>
        <v>U17</v>
      </c>
      <c r="C962" s="21" t="str">
        <f>Under17Men!V108</f>
        <v>SPU17M</v>
      </c>
      <c r="D962" s="21" t="str">
        <f>Under17Men!W108</f>
        <v>A</v>
      </c>
      <c r="E962" s="98" t="str">
        <f>Under17Men!B108</f>
        <v>5</v>
      </c>
      <c r="F962" s="21" t="e">
        <f>LEFT(Under17Men!C108,FIND(" ",Under17Men!C108)-1)</f>
        <v>#VALUE!</v>
      </c>
      <c r="G962" s="21" t="e">
        <f>RIGHT(Under17Men!C108,LEN(Under17Men!C108)-FIND(" ",Under17Men!C108))</f>
        <v>#VALUE!</v>
      </c>
      <c r="H962" s="21" t="e">
        <f>VLOOKUP(Under17Men!D108,clubs!A:B,2,FALSE)</f>
        <v>#N/A</v>
      </c>
      <c r="I962" s="21" t="str">
        <f>B962&amp;A962</f>
        <v>U17M</v>
      </c>
      <c r="J962" s="117">
        <f>Under17Men!E108</f>
        <v>0.0</v>
      </c>
      <c r="K962" s="127">
        <f>Under17Men!X108</f>
        <v>0.0</v>
      </c>
    </row>
    <row r="963" spans="1:18">
      <c r="A963" s="21" t="str">
        <f>Under17Men!T109</f>
        <v>M</v>
      </c>
      <c r="B963" s="21" t="str">
        <f>Under17Men!U109</f>
        <v>U17</v>
      </c>
      <c r="C963" s="21" t="str">
        <f>Under17Men!V109</f>
        <v>SPU17M</v>
      </c>
      <c r="D963" s="21" t="str">
        <f>Under17Men!W109</f>
        <v>A</v>
      </c>
      <c r="E963" s="98" t="str">
        <f>Under17Men!B109</f>
        <v>6</v>
      </c>
      <c r="F963" s="21" t="e">
        <f>LEFT(Under17Men!C109,FIND(" ",Under17Men!C109)-1)</f>
        <v>#VALUE!</v>
      </c>
      <c r="G963" s="21" t="e">
        <f>RIGHT(Under17Men!C109,LEN(Under17Men!C109)-FIND(" ",Under17Men!C109))</f>
        <v>#VALUE!</v>
      </c>
      <c r="H963" s="21" t="e">
        <f>VLOOKUP(Under17Men!D109,clubs!A:B,2,FALSE)</f>
        <v>#N/A</v>
      </c>
      <c r="I963" s="21" t="str">
        <f>B963&amp;A963</f>
        <v>U17M</v>
      </c>
      <c r="J963" s="117">
        <f>Under17Men!E109</f>
        <v>0.0</v>
      </c>
      <c r="K963" s="127">
        <f>Under17Men!X109</f>
        <v>0.0</v>
      </c>
    </row>
    <row r="964" spans="1:18">
      <c r="A964" s="21" t="str">
        <f>Under17Men!T110</f>
        <v>M</v>
      </c>
      <c r="B964" s="21" t="str">
        <f>Under17Men!U110</f>
        <v>U17</v>
      </c>
      <c r="C964" s="21" t="str">
        <f>Under17Men!V110</f>
        <v>SPU17M</v>
      </c>
      <c r="D964" s="21" t="str">
        <f>Under17Men!W110</f>
        <v>A</v>
      </c>
      <c r="E964" s="98" t="str">
        <f>Under17Men!B110</f>
        <v>7</v>
      </c>
      <c r="F964" s="21" t="e">
        <f>LEFT(Under17Men!C110,FIND(" ",Under17Men!C110)-1)</f>
        <v>#VALUE!</v>
      </c>
      <c r="G964" s="21" t="e">
        <f>RIGHT(Under17Men!C110,LEN(Under17Men!C110)-FIND(" ",Under17Men!C110))</f>
        <v>#VALUE!</v>
      </c>
      <c r="H964" s="21" t="e">
        <f>VLOOKUP(Under17Men!D110,clubs!A:B,2,FALSE)</f>
        <v>#N/A</v>
      </c>
      <c r="I964" s="21" t="str">
        <f>B964&amp;A964</f>
        <v>U17M</v>
      </c>
      <c r="J964" s="117">
        <f>Under17Men!E110</f>
        <v>0.0</v>
      </c>
      <c r="K964" s="127">
        <f>Under17Men!X110</f>
        <v>0.0</v>
      </c>
    </row>
    <row r="965" spans="1:18">
      <c r="A965" s="21" t="str">
        <f>Under17Men!T111</f>
        <v>M</v>
      </c>
      <c r="B965" s="21" t="str">
        <f>Under17Men!U111</f>
        <v>U17</v>
      </c>
      <c r="C965" s="21" t="str">
        <f>Under17Men!V111</f>
        <v>SPU17M</v>
      </c>
      <c r="D965" s="21" t="str">
        <f>Under17Men!W111</f>
        <v>A</v>
      </c>
      <c r="E965" s="98" t="str">
        <f>Under17Men!B111</f>
        <v>8</v>
      </c>
      <c r="F965" s="21" t="e">
        <f>LEFT(Under17Men!C111,FIND(" ",Under17Men!C111)-1)</f>
        <v>#VALUE!</v>
      </c>
      <c r="G965" s="21" t="e">
        <f>RIGHT(Under17Men!C111,LEN(Under17Men!C111)-FIND(" ",Under17Men!C111))</f>
        <v>#VALUE!</v>
      </c>
      <c r="H965" s="21" t="e">
        <f>VLOOKUP(Under17Men!D111,clubs!A:B,2,FALSE)</f>
        <v>#N/A</v>
      </c>
      <c r="I965" s="21" t="str">
        <f>B965&amp;A965</f>
        <v>U17M</v>
      </c>
      <c r="J965" s="117">
        <f>Under17Men!E111</f>
        <v>0.0</v>
      </c>
      <c r="K965" s="127">
        <f>Under17Men!X111</f>
        <v>0.0</v>
      </c>
    </row>
    <row r="966" spans="1:18">
      <c r="A966" s="21">
        <f>Under17Men!T112</f>
        <v>0.0</v>
      </c>
      <c r="B966" s="21">
        <f>Under17Men!U112</f>
        <v>0.0</v>
      </c>
      <c r="C966" s="21">
        <f>Under17Men!V112</f>
        <v>0.0</v>
      </c>
      <c r="D966" s="21">
        <f>Under17Men!W112</f>
        <v>0.0</v>
      </c>
      <c r="E966" s="98">
        <f>Under17Men!B112</f>
        <v>0.0</v>
      </c>
      <c r="F966" s="21" t="str">
        <f>LEFT(Under17Men!C112,FIND(" ",Under17Men!C112)-1)</f>
        <v>U17</v>
      </c>
      <c r="G966" s="21" t="str">
        <f>RIGHT(Under17Men!C112,LEN(Under17Men!C112)-FIND(" ",Under17Men!C112))</f>
        <v>Men's B Shot Putt</v>
      </c>
      <c r="H966" s="21" t="e">
        <f>VLOOKUP(Under17Men!D112,clubs!A:B,2,FALSE)</f>
        <v>#N/A</v>
      </c>
      <c r="I966" s="21" t="str">
        <f>B966&amp;A966</f>
        <v>00</v>
      </c>
      <c r="J966" s="117">
        <f>Under17Men!E112</f>
        <v>0.0</v>
      </c>
      <c r="K966" s="127">
        <f>Under17Men!X112</f>
        <v>0.0</v>
      </c>
    </row>
    <row r="967" spans="1:18">
      <c r="A967" s="21" t="str">
        <f>Under17Men!T113</f>
        <v>M</v>
      </c>
      <c r="B967" s="21" t="str">
        <f>Under17Men!U113</f>
        <v>U17</v>
      </c>
      <c r="C967" s="21" t="str">
        <f>Under17Men!V113</f>
        <v>SPU17M</v>
      </c>
      <c r="D967" s="21" t="str">
        <f>Under17Men!W113</f>
        <v>B</v>
      </c>
      <c r="E967" s="98">
        <f>Under17Men!B113</f>
        <v>1.0</v>
      </c>
      <c r="F967" s="21" t="e">
        <f>LEFT(Under17Men!C113,FIND(" ",Under17Men!C113)-1)</f>
        <v>#VALUE!</v>
      </c>
      <c r="G967" s="21" t="e">
        <f>RIGHT(Under17Men!C113,LEN(Under17Men!C113)-FIND(" ",Under17Men!C113))</f>
        <v>#VALUE!</v>
      </c>
      <c r="H967" s="21" t="e">
        <f>VLOOKUP(Under17Men!D113,clubs!A:B,2,FALSE)</f>
        <v>#N/A</v>
      </c>
      <c r="I967" s="21" t="str">
        <f>B967&amp;A967</f>
        <v>U17M</v>
      </c>
      <c r="J967" s="117">
        <f>Under17Men!E113</f>
        <v>0.0</v>
      </c>
      <c r="K967" s="127">
        <f>Under17Men!X113</f>
        <v>0.0</v>
      </c>
    </row>
    <row r="968" spans="1:18">
      <c r="A968" s="21" t="str">
        <f>Under17Men!T114</f>
        <v>M</v>
      </c>
      <c r="B968" s="21" t="str">
        <f>Under17Men!U114</f>
        <v>U17</v>
      </c>
      <c r="C968" s="21" t="str">
        <f>Under17Men!V114</f>
        <v>SPU17M</v>
      </c>
      <c r="D968" s="21" t="str">
        <f>Under17Men!W114</f>
        <v>B</v>
      </c>
      <c r="E968" s="98">
        <f>Under17Men!B114</f>
        <v>2.0</v>
      </c>
      <c r="F968" s="21" t="e">
        <f>LEFT(Under17Men!C114,FIND(" ",Under17Men!C114)-1)</f>
        <v>#VALUE!</v>
      </c>
      <c r="G968" s="21" t="e">
        <f>RIGHT(Under17Men!C114,LEN(Under17Men!C114)-FIND(" ",Under17Men!C114))</f>
        <v>#VALUE!</v>
      </c>
      <c r="H968" s="21" t="e">
        <f>VLOOKUP(Under17Men!D114,clubs!A:B,2,FALSE)</f>
        <v>#N/A</v>
      </c>
      <c r="I968" s="21" t="str">
        <f>B968&amp;A968</f>
        <v>U17M</v>
      </c>
      <c r="J968" s="117">
        <f>Under17Men!E114</f>
        <v>0.0</v>
      </c>
      <c r="K968" s="127">
        <f>Under17Men!X114</f>
        <v>0.0</v>
      </c>
    </row>
    <row r="969" spans="1:18">
      <c r="A969" s="21" t="str">
        <f>Under17Men!T115</f>
        <v>M</v>
      </c>
      <c r="B969" s="21" t="str">
        <f>Under17Men!U115</f>
        <v>U17</v>
      </c>
      <c r="C969" s="21" t="str">
        <f>Under17Men!V115</f>
        <v>SPU17M</v>
      </c>
      <c r="D969" s="21" t="str">
        <f>Under17Men!W115</f>
        <v>B</v>
      </c>
      <c r="E969" s="98">
        <f>Under17Men!B115</f>
        <v>3.0</v>
      </c>
      <c r="F969" s="21" t="e">
        <f>LEFT(Under17Men!C115,FIND(" ",Under17Men!C115)-1)</f>
        <v>#VALUE!</v>
      </c>
      <c r="G969" s="21" t="e">
        <f>RIGHT(Under17Men!C115,LEN(Under17Men!C115)-FIND(" ",Under17Men!C115))</f>
        <v>#VALUE!</v>
      </c>
      <c r="H969" s="21" t="e">
        <f>VLOOKUP(Under17Men!D115,clubs!A:B,2,FALSE)</f>
        <v>#N/A</v>
      </c>
      <c r="I969" s="21" t="str">
        <f>B969&amp;A969</f>
        <v>U17M</v>
      </c>
      <c r="J969" s="117">
        <f>Under17Men!E115</f>
        <v>0.0</v>
      </c>
      <c r="K969" s="127">
        <f>Under17Men!X115</f>
        <v>0.0</v>
      </c>
    </row>
    <row r="970" spans="1:18">
      <c r="A970" s="21" t="str">
        <f>Under17Men!T116</f>
        <v>M</v>
      </c>
      <c r="B970" s="21" t="str">
        <f>Under17Men!U116</f>
        <v>U17</v>
      </c>
      <c r="C970" s="21" t="str">
        <f>Under17Men!V116</f>
        <v>SPU17M</v>
      </c>
      <c r="D970" s="21" t="str">
        <f>Under17Men!W116</f>
        <v>B</v>
      </c>
      <c r="E970" s="98" t="str">
        <f>Under17Men!B116</f>
        <v>4</v>
      </c>
      <c r="F970" s="21" t="e">
        <f>LEFT(Under17Men!C116,FIND(" ",Under17Men!C116)-1)</f>
        <v>#VALUE!</v>
      </c>
      <c r="G970" s="21" t="e">
        <f>RIGHT(Under17Men!C116,LEN(Under17Men!C116)-FIND(" ",Under17Men!C116))</f>
        <v>#VALUE!</v>
      </c>
      <c r="H970" s="21" t="e">
        <f>VLOOKUP(Under17Men!D116,clubs!A:B,2,FALSE)</f>
        <v>#N/A</v>
      </c>
      <c r="I970" s="21" t="str">
        <f>B970&amp;A970</f>
        <v>U17M</v>
      </c>
      <c r="J970" s="117">
        <f>Under17Men!E116</f>
        <v>0.0</v>
      </c>
      <c r="K970" s="127">
        <f>Under17Men!X116</f>
        <v>0.0</v>
      </c>
    </row>
    <row r="971" spans="1:18">
      <c r="A971" s="21" t="str">
        <f>Under17Men!T117</f>
        <v>M</v>
      </c>
      <c r="B971" s="21" t="str">
        <f>Under17Men!U117</f>
        <v>U17</v>
      </c>
      <c r="C971" s="21" t="str">
        <f>Under17Men!V117</f>
        <v>SPU17M</v>
      </c>
      <c r="D971" s="21" t="str">
        <f>Under17Men!W117</f>
        <v>B</v>
      </c>
      <c r="E971" s="98" t="str">
        <f>Under17Men!B117</f>
        <v>5</v>
      </c>
      <c r="F971" s="21" t="e">
        <f>LEFT(Under17Men!C117,FIND(" ",Under17Men!C117)-1)</f>
        <v>#VALUE!</v>
      </c>
      <c r="G971" s="21" t="e">
        <f>RIGHT(Under17Men!C117,LEN(Under17Men!C117)-FIND(" ",Under17Men!C117))</f>
        <v>#VALUE!</v>
      </c>
      <c r="H971" s="21" t="e">
        <f>VLOOKUP(Under17Men!D117,clubs!A:B,2,FALSE)</f>
        <v>#N/A</v>
      </c>
      <c r="I971" s="21" t="str">
        <f>B971&amp;A971</f>
        <v>U17M</v>
      </c>
      <c r="J971" s="117">
        <f>Under17Men!E117</f>
        <v>0.0</v>
      </c>
      <c r="K971" s="127">
        <f>Under17Men!X117</f>
        <v>0.0</v>
      </c>
    </row>
    <row r="972" spans="1:18">
      <c r="A972" s="21" t="str">
        <f>Under17Men!T118</f>
        <v>M</v>
      </c>
      <c r="B972" s="21" t="str">
        <f>Under17Men!U118</f>
        <v>U17</v>
      </c>
      <c r="C972" s="21" t="str">
        <f>Under17Men!V118</f>
        <v>SPU17M</v>
      </c>
      <c r="D972" s="21" t="str">
        <f>Under17Men!W118</f>
        <v>B</v>
      </c>
      <c r="E972" s="98" t="str">
        <f>Under17Men!B118</f>
        <v>6</v>
      </c>
      <c r="F972" s="21" t="e">
        <f>LEFT(Under17Men!C118,FIND(" ",Under17Men!C118)-1)</f>
        <v>#VALUE!</v>
      </c>
      <c r="G972" s="21" t="e">
        <f>RIGHT(Under17Men!C118,LEN(Under17Men!C118)-FIND(" ",Under17Men!C118))</f>
        <v>#VALUE!</v>
      </c>
      <c r="H972" s="21" t="e">
        <f>VLOOKUP(Under17Men!D118,clubs!A:B,2,FALSE)</f>
        <v>#N/A</v>
      </c>
      <c r="I972" s="21" t="str">
        <f>B972&amp;A972</f>
        <v>U17M</v>
      </c>
      <c r="J972" s="117">
        <f>Under17Men!E118</f>
        <v>0.0</v>
      </c>
      <c r="K972" s="127">
        <f>Under17Men!X118</f>
        <v>0.0</v>
      </c>
    </row>
    <row r="973" spans="1:18">
      <c r="A973" s="21" t="str">
        <f>Under17Men!T119</f>
        <v>M</v>
      </c>
      <c r="B973" s="21" t="str">
        <f>Under17Men!U119</f>
        <v>U17</v>
      </c>
      <c r="C973" s="21" t="str">
        <f>Under17Men!V119</f>
        <v>SPU17M</v>
      </c>
      <c r="D973" s="21" t="str">
        <f>Under17Men!W119</f>
        <v>B</v>
      </c>
      <c r="E973" s="98" t="str">
        <f>Under17Men!B119</f>
        <v>7</v>
      </c>
      <c r="F973" s="21" t="e">
        <f>LEFT(Under17Men!C119,FIND(" ",Under17Men!C119)-1)</f>
        <v>#VALUE!</v>
      </c>
      <c r="G973" s="21" t="e">
        <f>RIGHT(Under17Men!C119,LEN(Under17Men!C119)-FIND(" ",Under17Men!C119))</f>
        <v>#VALUE!</v>
      </c>
      <c r="H973" s="21" t="e">
        <f>VLOOKUP(Under17Men!D119,clubs!A:B,2,FALSE)</f>
        <v>#N/A</v>
      </c>
      <c r="I973" s="21" t="str">
        <f>B973&amp;A973</f>
        <v>U17M</v>
      </c>
      <c r="J973" s="117">
        <f>Under17Men!E119</f>
        <v>0.0</v>
      </c>
      <c r="K973" s="127">
        <f>Under17Men!X119</f>
        <v>0.0</v>
      </c>
    </row>
    <row r="974" spans="1:18">
      <c r="A974" s="21" t="str">
        <f>Under17Men!T120</f>
        <v>M</v>
      </c>
      <c r="B974" s="21" t="str">
        <f>Under17Men!U120</f>
        <v>U17</v>
      </c>
      <c r="C974" s="21" t="str">
        <f>Under17Men!V120</f>
        <v>SPU17M</v>
      </c>
      <c r="D974" s="21" t="str">
        <f>Under17Men!W120</f>
        <v>B</v>
      </c>
      <c r="E974" s="98" t="str">
        <f>Under17Men!B120</f>
        <v>8</v>
      </c>
      <c r="F974" s="21" t="e">
        <f>LEFT(Under17Men!C120,FIND(" ",Under17Men!C120)-1)</f>
        <v>#VALUE!</v>
      </c>
      <c r="G974" s="21" t="e">
        <f>RIGHT(Under17Men!C120,LEN(Under17Men!C120)-FIND(" ",Under17Men!C120))</f>
        <v>#VALUE!</v>
      </c>
      <c r="H974" s="21" t="e">
        <f>VLOOKUP(Under17Men!D120,clubs!A:B,2,FALSE)</f>
        <v>#N/A</v>
      </c>
      <c r="I974" s="21" t="str">
        <f>B974&amp;A974</f>
        <v>U17M</v>
      </c>
      <c r="J974" s="117">
        <f>Under17Men!E120</f>
        <v>0.0</v>
      </c>
      <c r="K974" s="127">
        <f>Under17Men!X120</f>
        <v>0.0</v>
      </c>
    </row>
    <row r="975" spans="1:18">
      <c r="A975" s="21">
        <f>Under17Men!T121</f>
        <v>0.0</v>
      </c>
      <c r="B975" s="21">
        <f>Under17Men!U121</f>
        <v>0.0</v>
      </c>
      <c r="C975" s="21">
        <f>Under17Men!V121</f>
        <v>0.0</v>
      </c>
      <c r="D975" s="21">
        <f>Under17Men!W121</f>
        <v>0.0</v>
      </c>
      <c r="E975" s="98">
        <f>Under17Men!B121</f>
        <v>0.0</v>
      </c>
      <c r="F975" s="21" t="str">
        <f>LEFT(Under17Men!C121,FIND(" ",Under17Men!C121)-1)</f>
        <v>U17</v>
      </c>
      <c r="G975" s="21" t="str">
        <f>RIGHT(Under17Men!C121,LEN(Under17Men!C121)-FIND(" ",Under17Men!C121))</f>
        <v>Men's A Discus</v>
      </c>
      <c r="H975" s="21" t="e">
        <f>VLOOKUP(Under17Men!D121,clubs!A:B,2,FALSE)</f>
        <v>#N/A</v>
      </c>
      <c r="I975" s="21" t="str">
        <f>B975&amp;A975</f>
        <v>00</v>
      </c>
      <c r="J975" s="117">
        <f>Under17Men!E121</f>
        <v>0.0</v>
      </c>
      <c r="K975" s="127">
        <f>Under17Men!X121</f>
        <v>0.0</v>
      </c>
    </row>
    <row r="976" spans="1:18">
      <c r="A976" s="21" t="str">
        <f>Under17Men!T122</f>
        <v>M</v>
      </c>
      <c r="B976" s="21" t="str">
        <f>Under17Men!U122</f>
        <v>U17</v>
      </c>
      <c r="C976" s="21" t="str">
        <f>Under17Men!V122</f>
        <v>DTU17M</v>
      </c>
      <c r="D976" s="21" t="str">
        <f>Under17Men!W122</f>
        <v>A</v>
      </c>
      <c r="E976" s="98">
        <f>Under17Men!B122</f>
        <v>1.0</v>
      </c>
      <c r="F976" s="21" t="str">
        <f>LEFT(Under17Men!C122,FIND(" ",Under17Men!C122)-1)</f>
        <v>Christian</v>
      </c>
      <c r="G976" s="21" t="str">
        <f>RIGHT(Under17Men!C122,LEN(Under17Men!C122)-FIND(" ",Under17Men!C122))</f>
        <v>Duverny</v>
      </c>
      <c r="H976" s="21" t="str">
        <f>VLOOKUP(Under17Men!D122,clubs!A:B,2,FALSE)</f>
        <v>SBH</v>
      </c>
      <c r="I976" s="21" t="str">
        <f>B976&amp;A976</f>
        <v>U17M</v>
      </c>
      <c r="J976" s="117">
        <f>Under17Men!E122</f>
        <v>13.01</v>
      </c>
      <c r="K976" s="127">
        <f>Under17Men!X122</f>
        <v>0.0</v>
      </c>
    </row>
    <row r="977" spans="1:18">
      <c r="A977" s="21" t="str">
        <f>Under17Men!T123</f>
        <v>M</v>
      </c>
      <c r="B977" s="21" t="str">
        <f>Under17Men!U123</f>
        <v>U17</v>
      </c>
      <c r="C977" s="21" t="str">
        <f>Under17Men!V123</f>
        <v>DTU17M</v>
      </c>
      <c r="D977" s="21" t="str">
        <f>Under17Men!W123</f>
        <v>A</v>
      </c>
      <c r="E977" s="98">
        <f>Under17Men!B123</f>
        <v>2.0</v>
      </c>
      <c r="F977" s="21" t="e">
        <f>LEFT(Under17Men!C123,FIND(" ",Under17Men!C123)-1)</f>
        <v>#VALUE!</v>
      </c>
      <c r="G977" s="21" t="e">
        <f>RIGHT(Under17Men!C123,LEN(Under17Men!C123)-FIND(" ",Under17Men!C123))</f>
        <v>#VALUE!</v>
      </c>
      <c r="H977" s="21" t="e">
        <f>VLOOKUP(Under17Men!D123,clubs!A:B,2,FALSE)</f>
        <v>#N/A</v>
      </c>
      <c r="I977" s="21" t="str">
        <f>B977&amp;A977</f>
        <v>U17M</v>
      </c>
      <c r="J977" s="117">
        <f>Under17Men!E123</f>
        <v>0.0</v>
      </c>
      <c r="K977" s="127">
        <f>Under17Men!X123</f>
        <v>0.0</v>
      </c>
    </row>
    <row r="978" spans="1:18">
      <c r="A978" s="21" t="str">
        <f>Under17Men!T124</f>
        <v>M</v>
      </c>
      <c r="B978" s="21" t="str">
        <f>Under17Men!U124</f>
        <v>U17</v>
      </c>
      <c r="C978" s="21" t="str">
        <f>Under17Men!V124</f>
        <v>DTU17M</v>
      </c>
      <c r="D978" s="21" t="str">
        <f>Under17Men!W124</f>
        <v>A</v>
      </c>
      <c r="E978" s="98">
        <f>Under17Men!B124</f>
        <v>3.0</v>
      </c>
      <c r="F978" s="21" t="e">
        <f>LEFT(Under17Men!C124,FIND(" ",Under17Men!C124)-1)</f>
        <v>#VALUE!</v>
      </c>
      <c r="G978" s="21" t="e">
        <f>RIGHT(Under17Men!C124,LEN(Under17Men!C124)-FIND(" ",Under17Men!C124))</f>
        <v>#VALUE!</v>
      </c>
      <c r="H978" s="21" t="e">
        <f>VLOOKUP(Under17Men!D124,clubs!A:B,2,FALSE)</f>
        <v>#N/A</v>
      </c>
      <c r="I978" s="21" t="str">
        <f>B978&amp;A978</f>
        <v>U17M</v>
      </c>
      <c r="J978" s="117">
        <f>Under17Men!E124</f>
        <v>0.0</v>
      </c>
      <c r="K978" s="127">
        <f>Under17Men!X124</f>
        <v>0.0</v>
      </c>
    </row>
    <row r="979" spans="1:18">
      <c r="A979" s="21" t="str">
        <f>Under17Men!T125</f>
        <v>M</v>
      </c>
      <c r="B979" s="21" t="str">
        <f>Under17Men!U125</f>
        <v>U17</v>
      </c>
      <c r="C979" s="21" t="str">
        <f>Under17Men!V125</f>
        <v>DTU17M</v>
      </c>
      <c r="D979" s="21" t="str">
        <f>Under17Men!W125</f>
        <v>A</v>
      </c>
      <c r="E979" s="98" t="str">
        <f>Under17Men!B125</f>
        <v>4</v>
      </c>
      <c r="F979" s="21" t="e">
        <f>LEFT(Under17Men!C125,FIND(" ",Under17Men!C125)-1)</f>
        <v>#VALUE!</v>
      </c>
      <c r="G979" s="21" t="e">
        <f>RIGHT(Under17Men!C125,LEN(Under17Men!C125)-FIND(" ",Under17Men!C125))</f>
        <v>#VALUE!</v>
      </c>
      <c r="H979" s="21" t="e">
        <f>VLOOKUP(Under17Men!D125,clubs!A:B,2,FALSE)</f>
        <v>#N/A</v>
      </c>
      <c r="I979" s="21" t="str">
        <f>B979&amp;A979</f>
        <v>U17M</v>
      </c>
      <c r="J979" s="117">
        <f>Under17Men!E125</f>
        <v>0.0</v>
      </c>
      <c r="K979" s="127">
        <f>Under17Men!X125</f>
        <v>0.0</v>
      </c>
    </row>
    <row r="980" spans="1:18">
      <c r="A980" s="21" t="str">
        <f>Under17Men!T126</f>
        <v>M</v>
      </c>
      <c r="B980" s="21" t="str">
        <f>Under17Men!U126</f>
        <v>U17</v>
      </c>
      <c r="C980" s="21" t="str">
        <f>Under17Men!V126</f>
        <v>DTU17M</v>
      </c>
      <c r="D980" s="21" t="str">
        <f>Under17Men!W126</f>
        <v>A</v>
      </c>
      <c r="E980" s="98" t="str">
        <f>Under17Men!B126</f>
        <v>5</v>
      </c>
      <c r="F980" s="21" t="e">
        <f>LEFT(Under17Men!C126,FIND(" ",Under17Men!C126)-1)</f>
        <v>#VALUE!</v>
      </c>
      <c r="G980" s="21" t="e">
        <f>RIGHT(Under17Men!C126,LEN(Under17Men!C126)-FIND(" ",Under17Men!C126))</f>
        <v>#VALUE!</v>
      </c>
      <c r="H980" s="21" t="e">
        <f>VLOOKUP(Under17Men!D126,clubs!A:B,2,FALSE)</f>
        <v>#N/A</v>
      </c>
      <c r="I980" s="21" t="str">
        <f>B980&amp;A980</f>
        <v>U17M</v>
      </c>
      <c r="J980" s="117">
        <f>Under17Men!E126</f>
        <v>0.0</v>
      </c>
      <c r="K980" s="127">
        <f>Under17Men!X126</f>
        <v>0.0</v>
      </c>
    </row>
    <row r="981" spans="1:18">
      <c r="A981" s="21" t="str">
        <f>Under17Men!T127</f>
        <v>M</v>
      </c>
      <c r="B981" s="21" t="str">
        <f>Under17Men!U127</f>
        <v>U17</v>
      </c>
      <c r="C981" s="21" t="str">
        <f>Under17Men!V127</f>
        <v>DTU17M</v>
      </c>
      <c r="D981" s="21" t="str">
        <f>Under17Men!W127</f>
        <v>A</v>
      </c>
      <c r="E981" s="98" t="str">
        <f>Under17Men!B127</f>
        <v>6</v>
      </c>
      <c r="F981" s="21" t="e">
        <f>LEFT(Under17Men!C127,FIND(" ",Under17Men!C127)-1)</f>
        <v>#VALUE!</v>
      </c>
      <c r="G981" s="21" t="e">
        <f>RIGHT(Under17Men!C127,LEN(Under17Men!C127)-FIND(" ",Under17Men!C127))</f>
        <v>#VALUE!</v>
      </c>
      <c r="H981" s="21" t="e">
        <f>VLOOKUP(Under17Men!D127,clubs!A:B,2,FALSE)</f>
        <v>#N/A</v>
      </c>
      <c r="I981" s="21" t="str">
        <f>B981&amp;A981</f>
        <v>U17M</v>
      </c>
      <c r="J981" s="117">
        <f>Under17Men!E127</f>
        <v>0.0</v>
      </c>
      <c r="K981" s="127">
        <f>Under17Men!X127</f>
        <v>0.0</v>
      </c>
    </row>
    <row r="982" spans="1:18">
      <c r="A982" s="21" t="str">
        <f>Under17Men!T128</f>
        <v>M</v>
      </c>
      <c r="B982" s="21" t="str">
        <f>Under17Men!U128</f>
        <v>U17</v>
      </c>
      <c r="C982" s="21" t="str">
        <f>Under17Men!V128</f>
        <v>DTU17M</v>
      </c>
      <c r="D982" s="21" t="str">
        <f>Under17Men!W128</f>
        <v>A</v>
      </c>
      <c r="E982" s="98" t="str">
        <f>Under17Men!B128</f>
        <v>7</v>
      </c>
      <c r="F982" s="21" t="e">
        <f>LEFT(Under17Men!C128,FIND(" ",Under17Men!C128)-1)</f>
        <v>#VALUE!</v>
      </c>
      <c r="G982" s="21" t="e">
        <f>RIGHT(Under17Men!C128,LEN(Under17Men!C128)-FIND(" ",Under17Men!C128))</f>
        <v>#VALUE!</v>
      </c>
      <c r="H982" s="21" t="e">
        <f>VLOOKUP(Under17Men!D128,clubs!A:B,2,FALSE)</f>
        <v>#N/A</v>
      </c>
      <c r="I982" s="21" t="str">
        <f>B982&amp;A982</f>
        <v>U17M</v>
      </c>
      <c r="J982" s="117">
        <f>Under17Men!E128</f>
        <v>0.0</v>
      </c>
      <c r="K982" s="127">
        <f>Under17Men!X128</f>
        <v>0.0</v>
      </c>
    </row>
    <row r="983" spans="1:18">
      <c r="A983" s="21" t="str">
        <f>Under17Men!T129</f>
        <v>M</v>
      </c>
      <c r="B983" s="21" t="str">
        <f>Under17Men!U129</f>
        <v>U17</v>
      </c>
      <c r="C983" s="21" t="str">
        <f>Under17Men!V129</f>
        <v>DTU17M</v>
      </c>
      <c r="D983" s="21" t="str">
        <f>Under17Men!W129</f>
        <v>A</v>
      </c>
      <c r="E983" s="98" t="str">
        <f>Under17Men!B129</f>
        <v>8</v>
      </c>
      <c r="F983" s="21" t="e">
        <f>LEFT(Under17Men!C129,FIND(" ",Under17Men!C129)-1)</f>
        <v>#VALUE!</v>
      </c>
      <c r="G983" s="21" t="e">
        <f>RIGHT(Under17Men!C129,LEN(Under17Men!C129)-FIND(" ",Under17Men!C129))</f>
        <v>#VALUE!</v>
      </c>
      <c r="H983" s="21" t="e">
        <f>VLOOKUP(Under17Men!D129,clubs!A:B,2,FALSE)</f>
        <v>#N/A</v>
      </c>
      <c r="I983" s="21" t="str">
        <f>B983&amp;A983</f>
        <v>U17M</v>
      </c>
      <c r="J983" s="117">
        <f>Under17Men!E129</f>
        <v>0.0</v>
      </c>
      <c r="K983" s="127">
        <f>Under17Men!X129</f>
        <v>0.0</v>
      </c>
    </row>
    <row r="984" spans="1:18">
      <c r="A984" s="21">
        <f>Under17Men!T130</f>
        <v>0.0</v>
      </c>
      <c r="B984" s="21">
        <f>Under17Men!U130</f>
        <v>0.0</v>
      </c>
      <c r="C984" s="21">
        <f>Under17Men!V130</f>
        <v>0.0</v>
      </c>
      <c r="D984" s="21">
        <f>Under17Men!W130</f>
        <v>0.0</v>
      </c>
      <c r="E984" s="98">
        <f>Under17Men!B130</f>
        <v>0.0</v>
      </c>
      <c r="F984" s="21" t="str">
        <f>LEFT(Under17Men!C130,FIND(" ",Under17Men!C130)-1)</f>
        <v>U17</v>
      </c>
      <c r="G984" s="21" t="str">
        <f>RIGHT(Under17Men!C130,LEN(Under17Men!C130)-FIND(" ",Under17Men!C130))</f>
        <v>Men's B Discus</v>
      </c>
      <c r="H984" s="21" t="e">
        <f>VLOOKUP(Under17Men!D130,clubs!A:B,2,FALSE)</f>
        <v>#N/A</v>
      </c>
      <c r="I984" s="21" t="str">
        <f>B984&amp;A984</f>
        <v>00</v>
      </c>
      <c r="J984" s="117">
        <f>Under17Men!E130</f>
        <v>0.0</v>
      </c>
      <c r="K984" s="127">
        <f>Under17Men!X130</f>
        <v>0.0</v>
      </c>
    </row>
    <row r="985" spans="1:18">
      <c r="A985" s="21" t="str">
        <f>Under17Men!T131</f>
        <v>M</v>
      </c>
      <c r="B985" s="21" t="str">
        <f>Under17Men!U131</f>
        <v>U17</v>
      </c>
      <c r="C985" s="21" t="str">
        <f>Under17Men!V131</f>
        <v>DTU17M</v>
      </c>
      <c r="D985" s="21" t="str">
        <f>Under17Men!W131</f>
        <v>B</v>
      </c>
      <c r="E985" s="98">
        <f>Under17Men!B131</f>
        <v>1.0</v>
      </c>
      <c r="F985" s="21" t="e">
        <f>LEFT(Under17Men!C131,FIND(" ",Under17Men!C131)-1)</f>
        <v>#VALUE!</v>
      </c>
      <c r="G985" s="21" t="e">
        <f>RIGHT(Under17Men!C131,LEN(Under17Men!C131)-FIND(" ",Under17Men!C131))</f>
        <v>#VALUE!</v>
      </c>
      <c r="H985" s="21" t="e">
        <f>VLOOKUP(Under17Men!D131,clubs!A:B,2,FALSE)</f>
        <v>#N/A</v>
      </c>
      <c r="I985" s="21" t="str">
        <f>B985&amp;A985</f>
        <v>U17M</v>
      </c>
      <c r="J985" s="117">
        <f>Under17Men!E131</f>
        <v>0.0</v>
      </c>
      <c r="K985" s="127">
        <f>Under17Men!X131</f>
        <v>0.0</v>
      </c>
    </row>
    <row r="986" spans="1:18">
      <c r="A986" s="21" t="str">
        <f>Under17Men!T132</f>
        <v>M</v>
      </c>
      <c r="B986" s="21" t="str">
        <f>Under17Men!U132</f>
        <v>U17</v>
      </c>
      <c r="C986" s="21" t="str">
        <f>Under17Men!V132</f>
        <v>DTU17M</v>
      </c>
      <c r="D986" s="21" t="str">
        <f>Under17Men!W132</f>
        <v>B</v>
      </c>
      <c r="E986" s="98">
        <f>Under17Men!B132</f>
        <v>2.0</v>
      </c>
      <c r="F986" s="21" t="e">
        <f>LEFT(Under17Men!C132,FIND(" ",Under17Men!C132)-1)</f>
        <v>#VALUE!</v>
      </c>
      <c r="G986" s="21" t="e">
        <f>RIGHT(Under17Men!C132,LEN(Under17Men!C132)-FIND(" ",Under17Men!C132))</f>
        <v>#VALUE!</v>
      </c>
      <c r="H986" s="21" t="e">
        <f>VLOOKUP(Under17Men!D132,clubs!A:B,2,FALSE)</f>
        <v>#N/A</v>
      </c>
      <c r="I986" s="21" t="str">
        <f>B986&amp;A986</f>
        <v>U17M</v>
      </c>
      <c r="J986" s="117">
        <f>Under17Men!E132</f>
        <v>0.0</v>
      </c>
      <c r="K986" s="127">
        <f>Under17Men!X132</f>
        <v>0.0</v>
      </c>
    </row>
    <row r="987" spans="1:18">
      <c r="A987" s="21" t="str">
        <f>Under17Men!T133</f>
        <v>M</v>
      </c>
      <c r="B987" s="21" t="str">
        <f>Under17Men!U133</f>
        <v>U17</v>
      </c>
      <c r="C987" s="21" t="str">
        <f>Under17Men!V133</f>
        <v>DTU17M</v>
      </c>
      <c r="D987" s="21" t="str">
        <f>Under17Men!W133</f>
        <v>B</v>
      </c>
      <c r="E987" s="98">
        <f>Under17Men!B133</f>
        <v>3.0</v>
      </c>
      <c r="F987" s="21" t="e">
        <f>LEFT(Under17Men!C133,FIND(" ",Under17Men!C133)-1)</f>
        <v>#VALUE!</v>
      </c>
      <c r="G987" s="21" t="e">
        <f>RIGHT(Under17Men!C133,LEN(Under17Men!C133)-FIND(" ",Under17Men!C133))</f>
        <v>#VALUE!</v>
      </c>
      <c r="H987" s="21" t="e">
        <f>VLOOKUP(Under17Men!D133,clubs!A:B,2,FALSE)</f>
        <v>#N/A</v>
      </c>
      <c r="I987" s="21" t="str">
        <f>B987&amp;A987</f>
        <v>U17M</v>
      </c>
      <c r="J987" s="117">
        <f>Under17Men!E133</f>
        <v>0.0</v>
      </c>
      <c r="K987" s="127">
        <f>Under17Men!X133</f>
        <v>0.0</v>
      </c>
    </row>
    <row r="988" spans="1:18">
      <c r="A988" s="21" t="str">
        <f>Under17Men!T134</f>
        <v>M</v>
      </c>
      <c r="B988" s="21" t="str">
        <f>Under17Men!U134</f>
        <v>U17</v>
      </c>
      <c r="C988" s="21" t="str">
        <f>Under17Men!V134</f>
        <v>DTU17M</v>
      </c>
      <c r="D988" s="21" t="str">
        <f>Under17Men!W134</f>
        <v>B</v>
      </c>
      <c r="E988" s="98" t="str">
        <f>Under17Men!B134</f>
        <v>4</v>
      </c>
      <c r="F988" s="21" t="e">
        <f>LEFT(Under17Men!C134,FIND(" ",Under17Men!C134)-1)</f>
        <v>#VALUE!</v>
      </c>
      <c r="G988" s="21" t="e">
        <f>RIGHT(Under17Men!C134,LEN(Under17Men!C134)-FIND(" ",Under17Men!C134))</f>
        <v>#VALUE!</v>
      </c>
      <c r="H988" s="21" t="e">
        <f>VLOOKUP(Under17Men!D134,clubs!A:B,2,FALSE)</f>
        <v>#N/A</v>
      </c>
      <c r="I988" s="21" t="str">
        <f>B988&amp;A988</f>
        <v>U17M</v>
      </c>
      <c r="J988" s="117">
        <f>Under17Men!E134</f>
        <v>0.0</v>
      </c>
      <c r="K988" s="127">
        <f>Under17Men!X134</f>
        <v>0.0</v>
      </c>
    </row>
    <row r="989" spans="1:18">
      <c r="A989" s="21" t="str">
        <f>Under17Men!T135</f>
        <v>M</v>
      </c>
      <c r="B989" s="21" t="str">
        <f>Under17Men!U135</f>
        <v>U17</v>
      </c>
      <c r="C989" s="21" t="str">
        <f>Under17Men!V135</f>
        <v>DTU17M</v>
      </c>
      <c r="D989" s="21" t="str">
        <f>Under17Men!W135</f>
        <v>B</v>
      </c>
      <c r="E989" s="98" t="str">
        <f>Under17Men!B135</f>
        <v>5</v>
      </c>
      <c r="F989" s="21" t="e">
        <f>LEFT(Under17Men!C135,FIND(" ",Under17Men!C135)-1)</f>
        <v>#VALUE!</v>
      </c>
      <c r="G989" s="21" t="e">
        <f>RIGHT(Under17Men!C135,LEN(Under17Men!C135)-FIND(" ",Under17Men!C135))</f>
        <v>#VALUE!</v>
      </c>
      <c r="H989" s="21" t="e">
        <f>VLOOKUP(Under17Men!D135,clubs!A:B,2,FALSE)</f>
        <v>#N/A</v>
      </c>
      <c r="I989" s="21" t="str">
        <f>B989&amp;A989</f>
        <v>U17M</v>
      </c>
      <c r="J989" s="117">
        <f>Under17Men!E135</f>
        <v>0.0</v>
      </c>
      <c r="K989" s="127">
        <f>Under17Men!X135</f>
        <v>0.0</v>
      </c>
    </row>
    <row r="990" spans="1:18">
      <c r="A990" s="21" t="str">
        <f>Under17Men!T136</f>
        <v>M</v>
      </c>
      <c r="B990" s="21" t="str">
        <f>Under17Men!U136</f>
        <v>U17</v>
      </c>
      <c r="C990" s="21" t="str">
        <f>Under17Men!V136</f>
        <v>DTU17M</v>
      </c>
      <c r="D990" s="21" t="str">
        <f>Under17Men!W136</f>
        <v>B</v>
      </c>
      <c r="E990" s="98" t="str">
        <f>Under17Men!B136</f>
        <v>6</v>
      </c>
      <c r="F990" s="21" t="e">
        <f>LEFT(Under17Men!C136,FIND(" ",Under17Men!C136)-1)</f>
        <v>#VALUE!</v>
      </c>
      <c r="G990" s="21" t="e">
        <f>RIGHT(Under17Men!C136,LEN(Under17Men!C136)-FIND(" ",Under17Men!C136))</f>
        <v>#VALUE!</v>
      </c>
      <c r="H990" s="21" t="e">
        <f>VLOOKUP(Under17Men!D136,clubs!A:B,2,FALSE)</f>
        <v>#N/A</v>
      </c>
      <c r="I990" s="21" t="str">
        <f>B990&amp;A990</f>
        <v>U17M</v>
      </c>
      <c r="J990" s="117">
        <f>Under17Men!E136</f>
        <v>0.0</v>
      </c>
      <c r="K990" s="127">
        <f>Under17Men!X136</f>
        <v>0.0</v>
      </c>
    </row>
    <row r="991" spans="1:18">
      <c r="A991" s="21" t="str">
        <f>Under17Men!T137</f>
        <v>M</v>
      </c>
      <c r="B991" s="21" t="str">
        <f>Under17Men!U137</f>
        <v>U17</v>
      </c>
      <c r="C991" s="21" t="str">
        <f>Under17Men!V137</f>
        <v>DTU17M</v>
      </c>
      <c r="D991" s="21" t="str">
        <f>Under17Men!W137</f>
        <v>B</v>
      </c>
      <c r="E991" s="98" t="str">
        <f>Under17Men!B137</f>
        <v>7</v>
      </c>
      <c r="F991" s="21" t="e">
        <f>LEFT(Under17Men!C137,FIND(" ",Under17Men!C137)-1)</f>
        <v>#VALUE!</v>
      </c>
      <c r="G991" s="21" t="e">
        <f>RIGHT(Under17Men!C137,LEN(Under17Men!C137)-FIND(" ",Under17Men!C137))</f>
        <v>#VALUE!</v>
      </c>
      <c r="H991" s="21" t="e">
        <f>VLOOKUP(Under17Men!D137,clubs!A:B,2,FALSE)</f>
        <v>#N/A</v>
      </c>
      <c r="I991" s="21" t="str">
        <f>B991&amp;A991</f>
        <v>U17M</v>
      </c>
      <c r="J991" s="117">
        <f>Under17Men!E137</f>
        <v>0.0</v>
      </c>
      <c r="K991" s="127">
        <f>Under17Men!X137</f>
        <v>0.0</v>
      </c>
    </row>
    <row r="992" spans="1:18">
      <c r="A992" s="21" t="str">
        <f>Under17Men!T138</f>
        <v>M</v>
      </c>
      <c r="B992" s="21" t="str">
        <f>Under17Men!U138</f>
        <v>U17</v>
      </c>
      <c r="C992" s="21" t="str">
        <f>Under17Men!V138</f>
        <v>DTU17M</v>
      </c>
      <c r="D992" s="21" t="str">
        <f>Under17Men!W138</f>
        <v>B</v>
      </c>
      <c r="E992" s="98" t="str">
        <f>Under17Men!B138</f>
        <v>8</v>
      </c>
      <c r="F992" s="21" t="e">
        <f>LEFT(Under17Men!C138,FIND(" ",Under17Men!C138)-1)</f>
        <v>#VALUE!</v>
      </c>
      <c r="G992" s="21" t="e">
        <f>RIGHT(Under17Men!C138,LEN(Under17Men!C138)-FIND(" ",Under17Men!C138))</f>
        <v>#VALUE!</v>
      </c>
      <c r="H992" s="21" t="e">
        <f>VLOOKUP(Under17Men!D138,clubs!A:B,2,FALSE)</f>
        <v>#N/A</v>
      </c>
      <c r="I992" s="21" t="str">
        <f>B992&amp;A992</f>
        <v>U17M</v>
      </c>
      <c r="J992" s="117">
        <f>Under17Men!E138</f>
        <v>0.0</v>
      </c>
      <c r="K992" s="127">
        <f>Under17Men!X138</f>
        <v>0.0</v>
      </c>
    </row>
    <row r="993" spans="1:18">
      <c r="A993" s="21">
        <f>Under17Men!T139</f>
        <v>0.0</v>
      </c>
      <c r="B993" s="21">
        <f>Under17Men!U139</f>
        <v>0.0</v>
      </c>
      <c r="C993" s="21">
        <f>Under17Men!V139</f>
        <v>0.0</v>
      </c>
      <c r="D993" s="21">
        <f>Under17Men!W139</f>
        <v>0.0</v>
      </c>
      <c r="E993" s="98">
        <f>Under17Men!B139</f>
        <v>0.0</v>
      </c>
      <c r="F993" s="21" t="str">
        <f>LEFT(Under17Men!C139,FIND(" ",Under17Men!C139)-1)</f>
        <v>U17</v>
      </c>
      <c r="G993" s="21" t="str">
        <f>RIGHT(Under17Men!C139,LEN(Under17Men!C139)-FIND(" ",Under17Men!C139))</f>
        <v>Men's A Javelin</v>
      </c>
      <c r="H993" s="21" t="e">
        <f>VLOOKUP(Under17Men!D139,clubs!A:B,2,FALSE)</f>
        <v>#N/A</v>
      </c>
      <c r="I993" s="21" t="str">
        <f>B993&amp;A993</f>
        <v>00</v>
      </c>
      <c r="J993" s="117">
        <f>Under17Men!E139</f>
        <v>0.0</v>
      </c>
      <c r="K993" s="127">
        <f>Under17Men!X139</f>
        <v>0.0</v>
      </c>
    </row>
    <row r="994" spans="1:18">
      <c r="A994" s="21" t="str">
        <f>Under17Men!T140</f>
        <v>M</v>
      </c>
      <c r="B994" s="21" t="str">
        <f>Under17Men!U140</f>
        <v>U17</v>
      </c>
      <c r="C994" s="21" t="str">
        <f>Under17Men!V140</f>
        <v>JTU17M</v>
      </c>
      <c r="D994" s="21" t="str">
        <f>Under17Men!W140</f>
        <v>A</v>
      </c>
      <c r="E994" s="98">
        <f>Under17Men!B140</f>
        <v>1.0</v>
      </c>
      <c r="F994" s="21" t="e">
        <f>LEFT(Under17Men!C140,FIND(" ",Under17Men!C140)-1)</f>
        <v>#VALUE!</v>
      </c>
      <c r="G994" s="21" t="e">
        <f>RIGHT(Under17Men!C140,LEN(Under17Men!C140)-FIND(" ",Under17Men!C140))</f>
        <v>#VALUE!</v>
      </c>
      <c r="H994" s="21" t="e">
        <f>VLOOKUP(Under17Men!D140,clubs!A:B,2,FALSE)</f>
        <v>#N/A</v>
      </c>
      <c r="I994" s="21" t="str">
        <f>B994&amp;A994</f>
        <v>U17M</v>
      </c>
      <c r="J994" s="117" t="str">
        <f>Under17Men!E140</f>
        <v>.</v>
      </c>
      <c r="K994" s="127">
        <f>Under17Men!X140</f>
        <v>0.0</v>
      </c>
    </row>
    <row r="995" spans="1:18">
      <c r="A995" s="21" t="str">
        <f>Under17Men!T141</f>
        <v>M</v>
      </c>
      <c r="B995" s="21" t="str">
        <f>Under17Men!U141</f>
        <v>U17</v>
      </c>
      <c r="C995" s="21" t="str">
        <f>Under17Men!V141</f>
        <v>JTU17M</v>
      </c>
      <c r="D995" s="21" t="str">
        <f>Under17Men!W141</f>
        <v>A</v>
      </c>
      <c r="E995" s="98">
        <f>Under17Men!B141</f>
        <v>2.0</v>
      </c>
      <c r="F995" s="21" t="e">
        <f>LEFT(Under17Men!C141,FIND(" ",Under17Men!C141)-1)</f>
        <v>#VALUE!</v>
      </c>
      <c r="G995" s="21" t="e">
        <f>RIGHT(Under17Men!C141,LEN(Under17Men!C141)-FIND(" ",Under17Men!C141))</f>
        <v>#VALUE!</v>
      </c>
      <c r="H995" s="21" t="e">
        <f>VLOOKUP(Under17Men!D141,clubs!A:B,2,FALSE)</f>
        <v>#N/A</v>
      </c>
      <c r="I995" s="21" t="str">
        <f>B995&amp;A995</f>
        <v>U17M</v>
      </c>
      <c r="J995" s="117">
        <f>Under17Men!E141</f>
        <v>0.0</v>
      </c>
      <c r="K995" s="127">
        <f>Under17Men!X141</f>
        <v>0.0</v>
      </c>
    </row>
    <row r="996" spans="1:18">
      <c r="A996" s="21" t="str">
        <f>Under17Men!T142</f>
        <v>M</v>
      </c>
      <c r="B996" s="21" t="str">
        <f>Under17Men!U142</f>
        <v>U17</v>
      </c>
      <c r="C996" s="21" t="str">
        <f>Under17Men!V142</f>
        <v>JTU17M</v>
      </c>
      <c r="D996" s="21" t="str">
        <f>Under17Men!W142</f>
        <v>A</v>
      </c>
      <c r="E996" s="98">
        <f>Under17Men!B142</f>
        <v>3.0</v>
      </c>
      <c r="F996" s="21" t="e">
        <f>LEFT(Under17Men!C142,FIND(" ",Under17Men!C142)-1)</f>
        <v>#VALUE!</v>
      </c>
      <c r="G996" s="21" t="e">
        <f>RIGHT(Under17Men!C142,LEN(Under17Men!C142)-FIND(" ",Under17Men!C142))</f>
        <v>#VALUE!</v>
      </c>
      <c r="H996" s="21" t="e">
        <f>VLOOKUP(Under17Men!D142,clubs!A:B,2,FALSE)</f>
        <v>#N/A</v>
      </c>
      <c r="I996" s="21" t="str">
        <f>B996&amp;A996</f>
        <v>U17M</v>
      </c>
      <c r="J996" s="117">
        <f>Under17Men!E142</f>
        <v>0.0</v>
      </c>
      <c r="K996" s="127">
        <f>Under17Men!X142</f>
        <v>0.0</v>
      </c>
    </row>
    <row r="997" spans="1:18">
      <c r="A997" s="21" t="str">
        <f>Under17Men!T143</f>
        <v>M</v>
      </c>
      <c r="B997" s="21" t="str">
        <f>Under17Men!U143</f>
        <v>U17</v>
      </c>
      <c r="C997" s="21" t="str">
        <f>Under17Men!V143</f>
        <v>JTU17M</v>
      </c>
      <c r="D997" s="21" t="str">
        <f>Under17Men!W143</f>
        <v>A</v>
      </c>
      <c r="E997" s="98" t="str">
        <f>Under17Men!B143</f>
        <v>4</v>
      </c>
      <c r="F997" s="21" t="e">
        <f>LEFT(Under17Men!C143,FIND(" ",Under17Men!C143)-1)</f>
        <v>#VALUE!</v>
      </c>
      <c r="G997" s="21" t="e">
        <f>RIGHT(Under17Men!C143,LEN(Under17Men!C143)-FIND(" ",Under17Men!C143))</f>
        <v>#VALUE!</v>
      </c>
      <c r="H997" s="21" t="e">
        <f>VLOOKUP(Under17Men!D143,clubs!A:B,2,FALSE)</f>
        <v>#N/A</v>
      </c>
      <c r="I997" s="21" t="str">
        <f>B997&amp;A997</f>
        <v>U17M</v>
      </c>
      <c r="J997" s="117">
        <f>Under17Men!E143</f>
        <v>0.0</v>
      </c>
      <c r="K997" s="127">
        <f>Under17Men!X143</f>
        <v>0.0</v>
      </c>
    </row>
    <row r="998" spans="1:18">
      <c r="A998" s="21" t="str">
        <f>Under17Men!T144</f>
        <v>M</v>
      </c>
      <c r="B998" s="21" t="str">
        <f>Under17Men!U144</f>
        <v>U17</v>
      </c>
      <c r="C998" s="21" t="str">
        <f>Under17Men!V144</f>
        <v>JTU17M</v>
      </c>
      <c r="D998" s="21" t="str">
        <f>Under17Men!W144</f>
        <v>A</v>
      </c>
      <c r="E998" s="98" t="str">
        <f>Under17Men!B144</f>
        <v>5</v>
      </c>
      <c r="F998" s="21" t="e">
        <f>LEFT(Under17Men!C144,FIND(" ",Under17Men!C144)-1)</f>
        <v>#VALUE!</v>
      </c>
      <c r="G998" s="21" t="e">
        <f>RIGHT(Under17Men!C144,LEN(Under17Men!C144)-FIND(" ",Under17Men!C144))</f>
        <v>#VALUE!</v>
      </c>
      <c r="H998" s="21" t="e">
        <f>VLOOKUP(Under17Men!D144,clubs!A:B,2,FALSE)</f>
        <v>#N/A</v>
      </c>
      <c r="I998" s="21" t="str">
        <f>B998&amp;A998</f>
        <v>U17M</v>
      </c>
      <c r="J998" s="117">
        <f>Under17Men!E144</f>
        <v>0.0</v>
      </c>
      <c r="K998" s="127">
        <f>Under17Men!X144</f>
        <v>0.0</v>
      </c>
    </row>
    <row r="999" spans="1:18">
      <c r="A999" s="21" t="str">
        <f>Under17Men!T145</f>
        <v>M</v>
      </c>
      <c r="B999" s="21" t="str">
        <f>Under17Men!U145</f>
        <v>U17</v>
      </c>
      <c r="C999" s="21" t="str">
        <f>Under17Men!V145</f>
        <v>JTU17M</v>
      </c>
      <c r="D999" s="21" t="str">
        <f>Under17Men!W145</f>
        <v>A</v>
      </c>
      <c r="E999" s="98" t="str">
        <f>Under17Men!B145</f>
        <v>6</v>
      </c>
      <c r="F999" s="21" t="e">
        <f>LEFT(Under17Men!C145,FIND(" ",Under17Men!C145)-1)</f>
        <v>#VALUE!</v>
      </c>
      <c r="G999" s="21" t="e">
        <f>RIGHT(Under17Men!C145,LEN(Under17Men!C145)-FIND(" ",Under17Men!C145))</f>
        <v>#VALUE!</v>
      </c>
      <c r="H999" s="21" t="e">
        <f>VLOOKUP(Under17Men!D145,clubs!A:B,2,FALSE)</f>
        <v>#N/A</v>
      </c>
      <c r="I999" s="21" t="str">
        <f>B999&amp;A999</f>
        <v>U17M</v>
      </c>
      <c r="J999" s="117">
        <f>Under17Men!E145</f>
        <v>0.0</v>
      </c>
      <c r="K999" s="127">
        <f>Under17Men!X145</f>
        <v>0.0</v>
      </c>
    </row>
    <row r="1000" spans="1:18">
      <c r="A1000" s="21" t="str">
        <f>Under17Men!T146</f>
        <v>M</v>
      </c>
      <c r="B1000" s="21" t="str">
        <f>Under17Men!U146</f>
        <v>U17</v>
      </c>
      <c r="C1000" s="21" t="str">
        <f>Under17Men!V146</f>
        <v>JTU17M</v>
      </c>
      <c r="D1000" s="21" t="str">
        <f>Under17Men!W146</f>
        <v>A</v>
      </c>
      <c r="E1000" s="98" t="str">
        <f>Under17Men!B146</f>
        <v>7</v>
      </c>
      <c r="F1000" s="21" t="e">
        <f>LEFT(Under17Men!C146,FIND(" ",Under17Men!C146)-1)</f>
        <v>#VALUE!</v>
      </c>
      <c r="G1000" s="21" t="e">
        <f>RIGHT(Under17Men!C146,LEN(Under17Men!C146)-FIND(" ",Under17Men!C146))</f>
        <v>#VALUE!</v>
      </c>
      <c r="H1000" s="21" t="e">
        <f>VLOOKUP(Under17Men!D146,clubs!A:B,2,FALSE)</f>
        <v>#N/A</v>
      </c>
      <c r="I1000" s="21" t="str">
        <f>B1000&amp;A1000</f>
        <v>U17M</v>
      </c>
      <c r="J1000" s="117">
        <f>Under17Men!E146</f>
        <v>0.0</v>
      </c>
      <c r="K1000" s="127">
        <f>Under17Men!X146</f>
        <v>0.0</v>
      </c>
    </row>
    <row r="1001" spans="1:18">
      <c r="A1001" s="21" t="str">
        <f>Under17Men!T147</f>
        <v>M</v>
      </c>
      <c r="B1001" s="21" t="str">
        <f>Under17Men!U147</f>
        <v>U17</v>
      </c>
      <c r="C1001" s="21" t="str">
        <f>Under17Men!V147</f>
        <v>JTU17M</v>
      </c>
      <c r="D1001" s="21" t="str">
        <f>Under17Men!W147</f>
        <v>A</v>
      </c>
      <c r="E1001" s="98" t="str">
        <f>Under17Men!B147</f>
        <v>8</v>
      </c>
      <c r="F1001" s="21" t="e">
        <f>LEFT(Under17Men!C147,FIND(" ",Under17Men!C147)-1)</f>
        <v>#VALUE!</v>
      </c>
      <c r="G1001" s="21" t="e">
        <f>RIGHT(Under17Men!C147,LEN(Under17Men!C147)-FIND(" ",Under17Men!C147))</f>
        <v>#VALUE!</v>
      </c>
      <c r="H1001" s="21" t="e">
        <f>VLOOKUP(Under17Men!D147,clubs!A:B,2,FALSE)</f>
        <v>#N/A</v>
      </c>
      <c r="I1001" s="21" t="str">
        <f>B1001&amp;A1001</f>
        <v>U17M</v>
      </c>
      <c r="J1001" s="117">
        <f>Under17Men!E147</f>
        <v>0.0</v>
      </c>
      <c r="K1001" s="127">
        <f>Under17Men!X147</f>
        <v>0.0</v>
      </c>
    </row>
    <row r="1002" spans="1:18">
      <c r="A1002" s="21">
        <f>Under17Men!T148</f>
        <v>0.0</v>
      </c>
      <c r="B1002" s="21">
        <f>Under17Men!U148</f>
        <v>0.0</v>
      </c>
      <c r="C1002" s="21">
        <f>Under17Men!V148</f>
        <v>0.0</v>
      </c>
      <c r="D1002" s="21">
        <f>Under17Men!W148</f>
        <v>0.0</v>
      </c>
      <c r="E1002" s="98">
        <f>Under17Men!B148</f>
        <v>0.0</v>
      </c>
      <c r="F1002" s="21" t="str">
        <f>LEFT(Under17Men!C148,FIND(" ",Under17Men!C148)-1)</f>
        <v>U17</v>
      </c>
      <c r="G1002" s="21" t="str">
        <f>RIGHT(Under17Men!C148,LEN(Under17Men!C148)-FIND(" ",Under17Men!C148))</f>
        <v>Men's B Javelin</v>
      </c>
      <c r="H1002" s="21" t="e">
        <f>VLOOKUP(Under17Men!D148,clubs!A:B,2,FALSE)</f>
        <v>#N/A</v>
      </c>
      <c r="I1002" s="21" t="str">
        <f>B1002&amp;A1002</f>
        <v>00</v>
      </c>
      <c r="J1002" s="117">
        <f>Under17Men!E148</f>
        <v>0.0</v>
      </c>
      <c r="K1002" s="127">
        <f>Under17Men!X148</f>
        <v>0.0</v>
      </c>
    </row>
    <row r="1003" spans="1:18">
      <c r="A1003" s="21" t="str">
        <f>Under17Men!T149</f>
        <v>M</v>
      </c>
      <c r="B1003" s="21" t="str">
        <f>Under17Men!U149</f>
        <v>U17</v>
      </c>
      <c r="C1003" s="21" t="str">
        <f>Under17Men!V149</f>
        <v>JTU17M</v>
      </c>
      <c r="D1003" s="21" t="str">
        <f>Under17Men!W149</f>
        <v>B</v>
      </c>
      <c r="E1003" s="98">
        <f>Under17Men!B149</f>
        <v>1.0</v>
      </c>
      <c r="F1003" s="21" t="e">
        <f>LEFT(Under17Men!C149,FIND(" ",Under17Men!C149)-1)</f>
        <v>#VALUE!</v>
      </c>
      <c r="G1003" s="21" t="e">
        <f>RIGHT(Under17Men!C149,LEN(Under17Men!C149)-FIND(" ",Under17Men!C149))</f>
        <v>#VALUE!</v>
      </c>
      <c r="H1003" s="21" t="e">
        <f>VLOOKUP(Under17Men!D149,clubs!A:B,2,FALSE)</f>
        <v>#N/A</v>
      </c>
      <c r="I1003" s="21" t="str">
        <f>B1003&amp;A1003</f>
        <v>U17M</v>
      </c>
      <c r="J1003" s="117">
        <f>Under17Men!E149</f>
        <v>0.0</v>
      </c>
      <c r="K1003" s="127">
        <f>Under17Men!X149</f>
        <v>0.0</v>
      </c>
    </row>
    <row r="1004" spans="1:18">
      <c r="A1004" s="21" t="str">
        <f>Under17Men!T150</f>
        <v>M</v>
      </c>
      <c r="B1004" s="21" t="str">
        <f>Under17Men!U150</f>
        <v>U17</v>
      </c>
      <c r="C1004" s="21" t="str">
        <f>Under17Men!V150</f>
        <v>JTU17M</v>
      </c>
      <c r="D1004" s="21" t="str">
        <f>Under17Men!W150</f>
        <v>B</v>
      </c>
      <c r="E1004" s="98">
        <f>Under17Men!B150</f>
        <v>2.0</v>
      </c>
      <c r="F1004" s="21" t="e">
        <f>LEFT(Under17Men!C150,FIND(" ",Under17Men!C150)-1)</f>
        <v>#VALUE!</v>
      </c>
      <c r="G1004" s="21" t="e">
        <f>RIGHT(Under17Men!C150,LEN(Under17Men!C150)-FIND(" ",Under17Men!C150))</f>
        <v>#VALUE!</v>
      </c>
      <c r="H1004" s="21" t="e">
        <f>VLOOKUP(Under17Men!D150,clubs!A:B,2,FALSE)</f>
        <v>#N/A</v>
      </c>
      <c r="I1004" s="21" t="str">
        <f>B1004&amp;A1004</f>
        <v>U17M</v>
      </c>
      <c r="J1004" s="117">
        <f>Under17Men!E150</f>
        <v>0.0</v>
      </c>
      <c r="K1004" s="127">
        <f>Under17Men!X150</f>
        <v>0.0</v>
      </c>
    </row>
    <row r="1005" spans="1:18">
      <c r="A1005" s="21" t="str">
        <f>Under17Men!T151</f>
        <v>M</v>
      </c>
      <c r="B1005" s="21" t="str">
        <f>Under17Men!U151</f>
        <v>U17</v>
      </c>
      <c r="C1005" s="21" t="str">
        <f>Under17Men!V151</f>
        <v>JTU17M</v>
      </c>
      <c r="D1005" s="21" t="str">
        <f>Under17Men!W151</f>
        <v>B</v>
      </c>
      <c r="E1005" s="98">
        <f>Under17Men!B151</f>
        <v>3.0</v>
      </c>
      <c r="F1005" s="21" t="e">
        <f>LEFT(Under17Men!C151,FIND(" ",Under17Men!C151)-1)</f>
        <v>#VALUE!</v>
      </c>
      <c r="G1005" s="21" t="e">
        <f>RIGHT(Under17Men!C151,LEN(Under17Men!C151)-FIND(" ",Under17Men!C151))</f>
        <v>#VALUE!</v>
      </c>
      <c r="H1005" s="21" t="e">
        <f>VLOOKUP(Under17Men!D151,clubs!A:B,2,FALSE)</f>
        <v>#N/A</v>
      </c>
      <c r="I1005" s="21" t="str">
        <f>B1005&amp;A1005</f>
        <v>U17M</v>
      </c>
      <c r="J1005" s="117">
        <f>Under17Men!E151</f>
        <v>0.0</v>
      </c>
      <c r="K1005" s="127">
        <f>Under17Men!X151</f>
        <v>0.0</v>
      </c>
    </row>
    <row r="1006" spans="1:18">
      <c r="A1006" s="21" t="str">
        <f>Under17Men!T152</f>
        <v>M</v>
      </c>
      <c r="B1006" s="21" t="str">
        <f>Under17Men!U152</f>
        <v>U17</v>
      </c>
      <c r="C1006" s="21" t="str">
        <f>Under17Men!V152</f>
        <v>JTU17M</v>
      </c>
      <c r="D1006" s="21" t="str">
        <f>Under17Men!W152</f>
        <v>B</v>
      </c>
      <c r="E1006" s="98" t="str">
        <f>Under17Men!B152</f>
        <v>4</v>
      </c>
      <c r="F1006" s="21" t="e">
        <f>LEFT(Under17Men!C152,FIND(" ",Under17Men!C152)-1)</f>
        <v>#VALUE!</v>
      </c>
      <c r="G1006" s="21" t="e">
        <f>RIGHT(Under17Men!C152,LEN(Under17Men!C152)-FIND(" ",Under17Men!C152))</f>
        <v>#VALUE!</v>
      </c>
      <c r="H1006" s="21" t="e">
        <f>VLOOKUP(Under17Men!D152,clubs!A:B,2,FALSE)</f>
        <v>#N/A</v>
      </c>
      <c r="I1006" s="21" t="str">
        <f>B1006&amp;A1006</f>
        <v>U17M</v>
      </c>
      <c r="J1006" s="117">
        <f>Under17Men!E152</f>
        <v>0.0</v>
      </c>
      <c r="K1006" s="127">
        <f>Under17Men!X152</f>
        <v>0.0</v>
      </c>
    </row>
    <row r="1007" spans="1:18">
      <c r="A1007" s="21" t="str">
        <f>Under17Men!T153</f>
        <v>M</v>
      </c>
      <c r="B1007" s="21" t="str">
        <f>Under17Men!U153</f>
        <v>U17</v>
      </c>
      <c r="C1007" s="21" t="str">
        <f>Under17Men!V153</f>
        <v>JTU17M</v>
      </c>
      <c r="D1007" s="21" t="str">
        <f>Under17Men!W153</f>
        <v>B</v>
      </c>
      <c r="E1007" s="98" t="str">
        <f>Under17Men!B153</f>
        <v>5</v>
      </c>
      <c r="F1007" s="21" t="e">
        <f>LEFT(Under17Men!C153,FIND(" ",Under17Men!C153)-1)</f>
        <v>#VALUE!</v>
      </c>
      <c r="G1007" s="21" t="e">
        <f>RIGHT(Under17Men!C153,LEN(Under17Men!C153)-FIND(" ",Under17Men!C153))</f>
        <v>#VALUE!</v>
      </c>
      <c r="H1007" s="21" t="e">
        <f>VLOOKUP(Under17Men!D153,clubs!A:B,2,FALSE)</f>
        <v>#N/A</v>
      </c>
      <c r="I1007" s="21" t="str">
        <f>B1007&amp;A1007</f>
        <v>U17M</v>
      </c>
      <c r="J1007" s="117">
        <f>Under17Men!E153</f>
        <v>0.0</v>
      </c>
      <c r="K1007" s="127">
        <f>Under17Men!X153</f>
        <v>0.0</v>
      </c>
    </row>
    <row r="1008" spans="1:18">
      <c r="A1008" s="21" t="str">
        <f>Under17Men!T154</f>
        <v>M</v>
      </c>
      <c r="B1008" s="21" t="str">
        <f>Under17Men!U154</f>
        <v>U17</v>
      </c>
      <c r="C1008" s="21" t="str">
        <f>Under17Men!V154</f>
        <v>JTU17M</v>
      </c>
      <c r="D1008" s="21" t="str">
        <f>Under17Men!W154</f>
        <v>B</v>
      </c>
      <c r="E1008" s="98" t="str">
        <f>Under17Men!B154</f>
        <v>6</v>
      </c>
      <c r="F1008" s="21" t="e">
        <f>LEFT(Under17Men!C154,FIND(" ",Under17Men!C154)-1)</f>
        <v>#VALUE!</v>
      </c>
      <c r="G1008" s="21" t="e">
        <f>RIGHT(Under17Men!C154,LEN(Under17Men!C154)-FIND(" ",Under17Men!C154))</f>
        <v>#VALUE!</v>
      </c>
      <c r="H1008" s="21" t="e">
        <f>VLOOKUP(Under17Men!D154,clubs!A:B,2,FALSE)</f>
        <v>#N/A</v>
      </c>
      <c r="I1008" s="21" t="str">
        <f>B1008&amp;A1008</f>
        <v>U17M</v>
      </c>
      <c r="J1008" s="117">
        <f>Under17Men!E154</f>
        <v>0.0</v>
      </c>
      <c r="K1008" s="127">
        <f>Under17Men!X154</f>
        <v>0.0</v>
      </c>
    </row>
    <row r="1009" spans="1:18">
      <c r="A1009" s="21" t="str">
        <f>Under17Men!T155</f>
        <v>M</v>
      </c>
      <c r="B1009" s="21" t="str">
        <f>Under17Men!U155</f>
        <v>U17</v>
      </c>
      <c r="C1009" s="21" t="str">
        <f>Under17Men!V155</f>
        <v>JTU17M</v>
      </c>
      <c r="D1009" s="21" t="str">
        <f>Under17Men!W155</f>
        <v>B</v>
      </c>
      <c r="E1009" s="98" t="str">
        <f>Under17Men!B155</f>
        <v>7</v>
      </c>
      <c r="F1009" s="21" t="e">
        <f>LEFT(Under17Men!C155,FIND(" ",Under17Men!C155)-1)</f>
        <v>#VALUE!</v>
      </c>
      <c r="G1009" s="21" t="e">
        <f>RIGHT(Under17Men!C155,LEN(Under17Men!C155)-FIND(" ",Under17Men!C155))</f>
        <v>#VALUE!</v>
      </c>
      <c r="H1009" s="21" t="e">
        <f>VLOOKUP(Under17Men!D155,clubs!A:B,2,FALSE)</f>
        <v>#N/A</v>
      </c>
      <c r="I1009" s="21" t="str">
        <f>B1009&amp;A1009</f>
        <v>U17M</v>
      </c>
      <c r="J1009" s="117">
        <f>Under17Men!E155</f>
        <v>0.0</v>
      </c>
      <c r="K1009" s="127">
        <f>Under17Men!X155</f>
        <v>0.0</v>
      </c>
    </row>
    <row r="1010" spans="1:18">
      <c r="A1010" s="21" t="str">
        <f>Under17Men!T156</f>
        <v>M</v>
      </c>
      <c r="B1010" s="21" t="str">
        <f>Under17Men!U156</f>
        <v>U17</v>
      </c>
      <c r="C1010" s="21" t="str">
        <f>Under17Men!V156</f>
        <v>JTU17M</v>
      </c>
      <c r="D1010" s="21" t="str">
        <f>Under17Men!W156</f>
        <v>B</v>
      </c>
      <c r="E1010" s="98" t="str">
        <f>Under17Men!B156</f>
        <v>8</v>
      </c>
      <c r="F1010" s="21" t="e">
        <f>LEFT(Under17Men!C156,FIND(" ",Under17Men!C156)-1)</f>
        <v>#VALUE!</v>
      </c>
      <c r="G1010" s="21" t="e">
        <f>RIGHT(Under17Men!C156,LEN(Under17Men!C156)-FIND(" ",Under17Men!C156))</f>
        <v>#VALUE!</v>
      </c>
      <c r="H1010" s="21" t="e">
        <f>VLOOKUP(Under17Men!D156,clubs!A:B,2,FALSE)</f>
        <v>#N/A</v>
      </c>
      <c r="I1010" s="21" t="str">
        <f>B1010&amp;A1010</f>
        <v>U17M</v>
      </c>
      <c r="J1010" s="117">
        <f>Under17Men!E156</f>
        <v>0.0</v>
      </c>
      <c r="K1010" s="127">
        <f>Under17Men!X156</f>
        <v>0.0</v>
      </c>
    </row>
    <row r="1011" spans="1:18">
      <c r="A1011" s="21">
        <f>Under17Men!T157</f>
        <v>0.0</v>
      </c>
      <c r="B1011" s="21">
        <f>Under17Men!U157</f>
        <v>0.0</v>
      </c>
      <c r="C1011" s="21">
        <f>Under17Men!V157</f>
        <v>0.0</v>
      </c>
      <c r="D1011" s="21">
        <f>Under17Men!W157</f>
        <v>0.0</v>
      </c>
      <c r="E1011" s="98">
        <f>Under17Men!B157</f>
        <v>0.0</v>
      </c>
      <c r="F1011" s="21" t="str">
        <f>LEFT(Under17Men!C157,FIND(" ",Under17Men!C157)-1)</f>
        <v>U17</v>
      </c>
      <c r="G1011" s="21" t="str">
        <f>RIGHT(Under17Men!C157,LEN(Under17Men!C157)-FIND(" ",Under17Men!C157))</f>
        <v>Men's 4x100m</v>
      </c>
      <c r="H1011" s="21" t="e">
        <f>VLOOKUP(Under17Men!D157,clubs!A:B,2,FALSE)</f>
        <v>#N/A</v>
      </c>
      <c r="I1011" s="21" t="str">
        <f>B1011&amp;A1011</f>
        <v>00</v>
      </c>
      <c r="J1011" s="117">
        <f>Under17Men!E157</f>
        <v>0.0</v>
      </c>
      <c r="K1011" s="127">
        <f>Under17Men!X157</f>
        <v>0.0</v>
      </c>
    </row>
    <row r="1012" spans="1:18">
      <c r="A1012" s="21" t="str">
        <f>Under17Men!T158</f>
        <v>M</v>
      </c>
      <c r="B1012" s="21" t="str">
        <f>Under17Men!U158</f>
        <v>U17</v>
      </c>
      <c r="C1012" s="21" t="str">
        <f>Under17Men!V158</f>
        <v>4x100</v>
      </c>
      <c r="D1012" s="21">
        <f>Under17Men!W158</f>
        <v>0.0</v>
      </c>
      <c r="E1012" s="98">
        <f>Under17Men!B158</f>
        <v>1.0</v>
      </c>
      <c r="F1012" s="21" t="e">
        <f>LEFT(Under17Men!C158,FIND(" ",Under17Men!C158)-1)</f>
        <v>#VALUE!</v>
      </c>
      <c r="G1012" s="21" t="e">
        <f>RIGHT(Under17Men!C158,LEN(Under17Men!C158)-FIND(" ",Under17Men!C158))</f>
        <v>#VALUE!</v>
      </c>
      <c r="H1012" s="21" t="e">
        <f>VLOOKUP(Under17Men!D158,clubs!A:B,2,FALSE)</f>
        <v>#N/A</v>
      </c>
      <c r="I1012" s="21" t="str">
        <f>B1012&amp;A1012</f>
        <v>U17M</v>
      </c>
      <c r="J1012" s="117" t="str">
        <f>Under17Men!E158</f>
        <v>.</v>
      </c>
      <c r="K1012" s="127">
        <f>Under17Men!X158</f>
        <v>0.0</v>
      </c>
    </row>
    <row r="1013" spans="1:18">
      <c r="A1013" s="21" t="str">
        <f>Under17Men!T159</f>
        <v>M</v>
      </c>
      <c r="B1013" s="21" t="str">
        <f>Under17Men!U159</f>
        <v>U17</v>
      </c>
      <c r="C1013" s="21" t="str">
        <f>Under17Men!V159</f>
        <v>4x100</v>
      </c>
      <c r="D1013" s="21">
        <f>Under17Men!W159</f>
        <v>0.0</v>
      </c>
      <c r="E1013" s="98">
        <f>Under17Men!B159</f>
        <v>2.0</v>
      </c>
      <c r="F1013" s="21" t="e">
        <f>LEFT(Under17Men!C159,FIND(" ",Under17Men!C159)-1)</f>
        <v>#VALUE!</v>
      </c>
      <c r="G1013" s="21" t="e">
        <f>RIGHT(Under17Men!C159,LEN(Under17Men!C159)-FIND(" ",Under17Men!C159))</f>
        <v>#VALUE!</v>
      </c>
      <c r="H1013" s="21" t="e">
        <f>VLOOKUP(Under17Men!D159,clubs!A:B,2,FALSE)</f>
        <v>#N/A</v>
      </c>
      <c r="I1013" s="21" t="str">
        <f>B1013&amp;A1013</f>
        <v>U17M</v>
      </c>
      <c r="J1013" s="117">
        <f>Under17Men!E159</f>
        <v>0.0</v>
      </c>
      <c r="K1013" s="127">
        <f>Under17Men!X159</f>
        <v>0.0</v>
      </c>
    </row>
    <row r="1014" spans="1:18">
      <c r="A1014" s="21" t="str">
        <f>Under17Men!T160</f>
        <v>M</v>
      </c>
      <c r="B1014" s="21" t="str">
        <f>Under17Men!U160</f>
        <v>U17</v>
      </c>
      <c r="C1014" s="21" t="str">
        <f>Under17Men!V160</f>
        <v>4x100</v>
      </c>
      <c r="D1014" s="21">
        <f>Under17Men!W160</f>
        <v>0.0</v>
      </c>
      <c r="E1014" s="98">
        <f>Under17Men!B160</f>
        <v>3.0</v>
      </c>
      <c r="F1014" s="21" t="e">
        <f>LEFT(Under17Men!C160,FIND(" ",Under17Men!C160)-1)</f>
        <v>#VALUE!</v>
      </c>
      <c r="G1014" s="21" t="e">
        <f>RIGHT(Under17Men!C160,LEN(Under17Men!C160)-FIND(" ",Under17Men!C160))</f>
        <v>#VALUE!</v>
      </c>
      <c r="H1014" s="21" t="e">
        <f>VLOOKUP(Under17Men!D160,clubs!A:B,2,FALSE)</f>
        <v>#N/A</v>
      </c>
      <c r="I1014" s="21" t="str">
        <f>B1014&amp;A1014</f>
        <v>U17M</v>
      </c>
      <c r="J1014" s="117">
        <f>Under17Men!E160</f>
        <v>0.0</v>
      </c>
      <c r="K1014" s="127">
        <f>Under17Men!X160</f>
        <v>0.0</v>
      </c>
    </row>
    <row r="1015" spans="1:18">
      <c r="A1015" s="21" t="str">
        <f>Under17Men!T161</f>
        <v>M</v>
      </c>
      <c r="B1015" s="21" t="str">
        <f>Under17Men!U161</f>
        <v>U17</v>
      </c>
      <c r="C1015" s="21" t="str">
        <f>Under17Men!V161</f>
        <v>4x100</v>
      </c>
      <c r="D1015" s="21">
        <f>Under17Men!W161</f>
        <v>0.0</v>
      </c>
      <c r="E1015" s="98" t="str">
        <f>Under17Men!B161</f>
        <v>4</v>
      </c>
      <c r="F1015" s="21" t="e">
        <f>LEFT(Under17Men!C161,FIND(" ",Under17Men!C161)-1)</f>
        <v>#VALUE!</v>
      </c>
      <c r="G1015" s="21" t="e">
        <f>RIGHT(Under17Men!C161,LEN(Under17Men!C161)-FIND(" ",Under17Men!C161))</f>
        <v>#VALUE!</v>
      </c>
      <c r="H1015" s="21" t="e">
        <f>VLOOKUP(Under17Men!D161,clubs!A:B,2,FALSE)</f>
        <v>#N/A</v>
      </c>
      <c r="I1015" s="21" t="str">
        <f>B1015&amp;A1015</f>
        <v>U17M</v>
      </c>
      <c r="J1015" s="117">
        <f>Under17Men!E161</f>
        <v>0.0</v>
      </c>
      <c r="K1015" s="127">
        <f>Under17Men!X161</f>
        <v>0.0</v>
      </c>
    </row>
    <row r="1016" spans="1:18">
      <c r="A1016" s="21" t="str">
        <f>Under17Men!T162</f>
        <v>M</v>
      </c>
      <c r="B1016" s="21" t="str">
        <f>Under17Men!U162</f>
        <v>U17</v>
      </c>
      <c r="C1016" s="21" t="str">
        <f>Under17Men!V162</f>
        <v>4x100</v>
      </c>
      <c r="D1016" s="21">
        <f>Under17Men!W162</f>
        <v>0.0</v>
      </c>
      <c r="E1016" s="98" t="str">
        <f>Under17Men!B162</f>
        <v>5</v>
      </c>
      <c r="F1016" s="21" t="e">
        <f>LEFT(Under17Men!C162,FIND(" ",Under17Men!C162)-1)</f>
        <v>#VALUE!</v>
      </c>
      <c r="G1016" s="21" t="e">
        <f>RIGHT(Under17Men!C162,LEN(Under17Men!C162)-FIND(" ",Under17Men!C162))</f>
        <v>#VALUE!</v>
      </c>
      <c r="H1016" s="21" t="e">
        <f>VLOOKUP(Under17Men!D162,clubs!A:B,2,FALSE)</f>
        <v>#N/A</v>
      </c>
      <c r="I1016" s="21" t="str">
        <f>B1016&amp;A1016</f>
        <v>U17M</v>
      </c>
      <c r="J1016" s="117">
        <f>Under17Men!E162</f>
        <v>0.0</v>
      </c>
      <c r="K1016" s="127">
        <f>Under17Men!X162</f>
        <v>0.0</v>
      </c>
    </row>
    <row r="1017" spans="1:18">
      <c r="A1017" s="21" t="str">
        <f>Under17Men!T163</f>
        <v>M</v>
      </c>
      <c r="B1017" s="21" t="str">
        <f>Under17Men!U163</f>
        <v>U17</v>
      </c>
      <c r="C1017" s="21" t="str">
        <f>Under17Men!V163</f>
        <v>4x100</v>
      </c>
      <c r="D1017" s="21">
        <f>Under17Men!W163</f>
        <v>0.0</v>
      </c>
      <c r="E1017" s="98" t="str">
        <f>Under17Men!B163</f>
        <v>6</v>
      </c>
      <c r="F1017" s="21" t="e">
        <f>LEFT(Under17Men!C163,FIND(" ",Under17Men!C163)-1)</f>
        <v>#VALUE!</v>
      </c>
      <c r="G1017" s="21" t="e">
        <f>RIGHT(Under17Men!C163,LEN(Under17Men!C163)-FIND(" ",Under17Men!C163))</f>
        <v>#VALUE!</v>
      </c>
      <c r="H1017" s="21" t="e">
        <f>VLOOKUP(Under17Men!D163,clubs!A:B,2,FALSE)</f>
        <v>#N/A</v>
      </c>
      <c r="I1017" s="21" t="str">
        <f>B1017&amp;A1017</f>
        <v>U17M</v>
      </c>
      <c r="J1017" s="117">
        <f>Under17Men!E163</f>
        <v>0.0</v>
      </c>
      <c r="K1017" s="127">
        <f>Under17Men!X163</f>
        <v>0.0</v>
      </c>
    </row>
    <row r="1018" spans="1:18">
      <c r="A1018" s="21" t="str">
        <f>Under17Men!T164</f>
        <v>M</v>
      </c>
      <c r="B1018" s="21" t="str">
        <f>Under17Men!U164</f>
        <v>U17</v>
      </c>
      <c r="C1018" s="21" t="str">
        <f>Under17Men!V164</f>
        <v>4x100</v>
      </c>
      <c r="D1018" s="21">
        <f>Under17Men!W164</f>
        <v>0.0</v>
      </c>
      <c r="E1018" s="98" t="str">
        <f>Under17Men!B164</f>
        <v>7</v>
      </c>
      <c r="F1018" s="21" t="e">
        <f>LEFT(Under17Men!C164,FIND(" ",Under17Men!C164)-1)</f>
        <v>#VALUE!</v>
      </c>
      <c r="G1018" s="21" t="e">
        <f>RIGHT(Under17Men!C164,LEN(Under17Men!C164)-FIND(" ",Under17Men!C164))</f>
        <v>#VALUE!</v>
      </c>
      <c r="H1018" s="21" t="e">
        <f>VLOOKUP(Under17Men!D164,clubs!A:B,2,FALSE)</f>
        <v>#N/A</v>
      </c>
      <c r="I1018" s="21" t="str">
        <f>B1018&amp;A1018</f>
        <v>U17M</v>
      </c>
      <c r="J1018" s="117">
        <f>Under17Men!E164</f>
        <v>0.0</v>
      </c>
      <c r="K1018" s="127">
        <f>Under17Men!X164</f>
        <v>0.0</v>
      </c>
    </row>
    <row r="1019" spans="1:18">
      <c r="A1019" s="21" t="str">
        <f>Under17Men!T165</f>
        <v>M</v>
      </c>
      <c r="B1019" s="21" t="str">
        <f>Under17Men!U165</f>
        <v>U17</v>
      </c>
      <c r="C1019" s="21" t="str">
        <f>Under17Men!V165</f>
        <v>4x100</v>
      </c>
      <c r="D1019" s="21">
        <f>Under17Men!W165</f>
        <v>0.0</v>
      </c>
      <c r="E1019" s="98" t="str">
        <f>Under17Men!B165</f>
        <v>8</v>
      </c>
      <c r="F1019" s="21" t="e">
        <f>LEFT(Under17Men!C165,FIND(" ",Under17Men!C165)-1)</f>
        <v>#VALUE!</v>
      </c>
      <c r="G1019" s="21" t="e">
        <f>RIGHT(Under17Men!C165,LEN(Under17Men!C165)-FIND(" ",Under17Men!C165))</f>
        <v>#VALUE!</v>
      </c>
      <c r="H1019" s="21" t="e">
        <f>VLOOKUP(Under17Men!D165,clubs!A:B,2,FALSE)</f>
        <v>#N/A</v>
      </c>
      <c r="I1019" s="21" t="str">
        <f>B1019&amp;A1019</f>
        <v>U17M</v>
      </c>
      <c r="J1019" s="117">
        <f>Under17Men!E165</f>
        <v>0.0</v>
      </c>
      <c r="K1019" s="127">
        <f>Under17Men!X165</f>
        <v>0.0</v>
      </c>
    </row>
    <row r="1020" spans="1:18" s="46" customFormat="1">
      <c r="A1020" s="46" t="s">
        <v>52</v>
      </c>
      <c r="K1020" s="226"/>
    </row>
    <row r="1021" spans="1:18">
      <c r="A1021" s="21" t="str">
        <f>NonScoring!H5</f>
        <v>W</v>
      </c>
      <c r="B1021" s="21" t="str">
        <f>NonScoring!G5</f>
        <v>U13</v>
      </c>
      <c r="C1021" s="21" t="str">
        <f>NonScoring!F5</f>
        <v>70HU13W</v>
      </c>
      <c r="D1021" s="21" t="s">
        <v>747</v>
      </c>
      <c r="E1021" s="98">
        <f>NonScoring!B5</f>
        <v>1.0</v>
      </c>
      <c r="F1021" s="21" t="str">
        <f>LEFT(NonScoring!C5,FIND(" ",NonScoring!C5)-1)</f>
        <v>Jasmine</v>
      </c>
      <c r="G1021" s="21" t="str">
        <f>RIGHT(NonScoring!C5,LEN(NonScoring!C5)-FIND(" ",NonScoring!C5))</f>
        <v>Stockdale</v>
      </c>
      <c r="H1021" s="21" t="str">
        <f>NonScoring!D5</f>
        <v>Cookham</v>
      </c>
      <c r="I1021" s="21" t="str">
        <f>B1021&amp;A1021</f>
        <v>U13W</v>
      </c>
      <c r="J1021" s="21">
        <f>NonScoring!E5</f>
        <v>13.0</v>
      </c>
      <c r="K1021" s="127">
        <f>NonScoring!I5</f>
        <v>1.7</v>
      </c>
    </row>
    <row r="1022" spans="1:18">
      <c r="A1022" s="21" t="str">
        <f>NonScoring!H6</f>
        <v/>
      </c>
      <c r="B1022" s="21" t="str">
        <f>NonScoring!G6</f>
        <v/>
      </c>
      <c r="C1022" s="21" t="str">
        <f>NonScoring!F6</f>
        <v>70H</v>
      </c>
      <c r="D1022" s="21" t="s">
        <v>747</v>
      </c>
      <c r="E1022" s="98">
        <f>NonScoring!B6</f>
        <v>2.0</v>
      </c>
      <c r="F1022" s="21" t="e">
        <f>LEFT(NonScoring!C6,FIND(" ",NonScoring!C6)-1)</f>
        <v>#VALUE!</v>
      </c>
      <c r="G1022" s="21" t="e">
        <f>RIGHT(NonScoring!C6,LEN(NonScoring!C6)-FIND(" ",NonScoring!C6))</f>
        <v>#VALUE!</v>
      </c>
      <c r="H1022" s="21" t="str">
        <f>NonScoring!D6</f>
        <v/>
      </c>
      <c r="I1022" s="21" t="str">
        <f>B1022&amp;A1022</f>
        <v/>
      </c>
      <c r="J1022" s="21">
        <f>NonScoring!E6</f>
        <v>0.0</v>
      </c>
      <c r="K1022" s="127">
        <f>NonScoring!I6</f>
        <v>1.7</v>
      </c>
    </row>
    <row r="1023" spans="1:18">
      <c r="A1023" s="21" t="str">
        <f>NonScoring!H7</f>
        <v/>
      </c>
      <c r="B1023" s="21" t="str">
        <f>NonScoring!G7</f>
        <v/>
      </c>
      <c r="C1023" s="21" t="str">
        <f>NonScoring!F7</f>
        <v>70H</v>
      </c>
      <c r="D1023" s="21" t="s">
        <v>747</v>
      </c>
      <c r="E1023" s="98">
        <f>NonScoring!B7</f>
        <v>3.0</v>
      </c>
      <c r="F1023" s="21" t="e">
        <f>LEFT(NonScoring!C7,FIND(" ",NonScoring!C7)-1)</f>
        <v>#VALUE!</v>
      </c>
      <c r="G1023" s="21" t="e">
        <f>RIGHT(NonScoring!C7,LEN(NonScoring!C7)-FIND(" ",NonScoring!C7))</f>
        <v>#VALUE!</v>
      </c>
      <c r="H1023" s="21" t="str">
        <f>NonScoring!D7</f>
        <v/>
      </c>
      <c r="I1023" s="21" t="str">
        <f>B1023&amp;A1023</f>
        <v/>
      </c>
      <c r="J1023" s="21">
        <f>NonScoring!E7</f>
        <v>0.0</v>
      </c>
      <c r="K1023" s="127">
        <f>NonScoring!I7</f>
        <v>1.7</v>
      </c>
    </row>
    <row r="1024" spans="1:18">
      <c r="A1024" s="21" t="str">
        <f>NonScoring!H8</f>
        <v/>
      </c>
      <c r="B1024" s="21" t="str">
        <f>NonScoring!G8</f>
        <v/>
      </c>
      <c r="C1024" s="21" t="str">
        <f>NonScoring!F8</f>
        <v>70H</v>
      </c>
      <c r="D1024" s="21" t="s">
        <v>747</v>
      </c>
      <c r="E1024" s="98" t="str">
        <f>NonScoring!B8</f>
        <v>4</v>
      </c>
      <c r="F1024" s="21" t="e">
        <f>LEFT(NonScoring!C8,FIND(" ",NonScoring!C8)-1)</f>
        <v>#VALUE!</v>
      </c>
      <c r="G1024" s="21" t="e">
        <f>RIGHT(NonScoring!C8,LEN(NonScoring!C8)-FIND(" ",NonScoring!C8))</f>
        <v>#VALUE!</v>
      </c>
      <c r="H1024" s="21" t="str">
        <f>NonScoring!D8</f>
        <v/>
      </c>
      <c r="I1024" s="21" t="str">
        <f>B1024&amp;A1024</f>
        <v/>
      </c>
      <c r="J1024" s="21">
        <f>NonScoring!E8</f>
        <v>0.0</v>
      </c>
      <c r="K1024" s="127">
        <f>NonScoring!I8</f>
        <v>1.7</v>
      </c>
    </row>
    <row r="1025" spans="1:18">
      <c r="A1025" s="21" t="str">
        <f>NonScoring!H9</f>
        <v/>
      </c>
      <c r="B1025" s="21" t="str">
        <f>NonScoring!G9</f>
        <v/>
      </c>
      <c r="C1025" s="21" t="str">
        <f>NonScoring!F9</f>
        <v>70H</v>
      </c>
      <c r="D1025" s="21" t="s">
        <v>747</v>
      </c>
      <c r="E1025" s="98" t="str">
        <f>NonScoring!B9</f>
        <v>5</v>
      </c>
      <c r="F1025" s="21" t="e">
        <f>LEFT(NonScoring!C9,FIND(" ",NonScoring!C9)-1)</f>
        <v>#VALUE!</v>
      </c>
      <c r="G1025" s="21" t="e">
        <f>RIGHT(NonScoring!C9,LEN(NonScoring!C9)-FIND(" ",NonScoring!C9))</f>
        <v>#VALUE!</v>
      </c>
      <c r="H1025" s="21" t="str">
        <f>NonScoring!D9</f>
        <v/>
      </c>
      <c r="I1025" s="21" t="str">
        <f>B1025&amp;A1025</f>
        <v/>
      </c>
      <c r="J1025" s="21">
        <f>NonScoring!E9</f>
        <v>0.0</v>
      </c>
      <c r="K1025" s="127">
        <f>NonScoring!I9</f>
        <v>1.7</v>
      </c>
    </row>
    <row r="1026" spans="1:18">
      <c r="A1026" s="21" t="str">
        <f>NonScoring!H10</f>
        <v/>
      </c>
      <c r="B1026" s="21" t="str">
        <f>NonScoring!G10</f>
        <v/>
      </c>
      <c r="C1026" s="21" t="str">
        <f>NonScoring!F10</f>
        <v>70H</v>
      </c>
      <c r="D1026" s="21" t="s">
        <v>747</v>
      </c>
      <c r="E1026" s="98" t="str">
        <f>NonScoring!B10</f>
        <v>6</v>
      </c>
      <c r="F1026" s="21" t="e">
        <f>LEFT(NonScoring!C10,FIND(" ",NonScoring!C10)-1)</f>
        <v>#VALUE!</v>
      </c>
      <c r="G1026" s="21" t="e">
        <f>RIGHT(NonScoring!C10,LEN(NonScoring!C10)-FIND(" ",NonScoring!C10))</f>
        <v>#VALUE!</v>
      </c>
      <c r="H1026" s="21" t="str">
        <f>NonScoring!D10</f>
        <v/>
      </c>
      <c r="I1026" s="21" t="str">
        <f>B1026&amp;A1026</f>
        <v/>
      </c>
      <c r="J1026" s="21">
        <f>NonScoring!E10</f>
        <v>0.0</v>
      </c>
      <c r="K1026" s="127">
        <f>NonScoring!I10</f>
        <v>1.7</v>
      </c>
    </row>
    <row r="1027" spans="1:18">
      <c r="A1027" s="21" t="str">
        <f>NonScoring!H11</f>
        <v/>
      </c>
      <c r="B1027" s="21" t="str">
        <f>NonScoring!G11</f>
        <v/>
      </c>
      <c r="C1027" s="21" t="str">
        <f>NonScoring!F11</f>
        <v>70H</v>
      </c>
      <c r="D1027" s="21" t="s">
        <v>747</v>
      </c>
      <c r="E1027" s="98" t="str">
        <f>NonScoring!B11</f>
        <v>7</v>
      </c>
      <c r="F1027" s="21" t="e">
        <f>LEFT(NonScoring!C11,FIND(" ",NonScoring!C11)-1)</f>
        <v>#VALUE!</v>
      </c>
      <c r="G1027" s="21" t="e">
        <f>RIGHT(NonScoring!C11,LEN(NonScoring!C11)-FIND(" ",NonScoring!C11))</f>
        <v>#VALUE!</v>
      </c>
      <c r="H1027" s="21" t="str">
        <f>NonScoring!D11</f>
        <v/>
      </c>
      <c r="I1027" s="21" t="str">
        <f>B1027&amp;A1027</f>
        <v/>
      </c>
      <c r="J1027" s="21">
        <f>NonScoring!E11</f>
        <v>0.0</v>
      </c>
      <c r="K1027" s="127">
        <f>NonScoring!I11</f>
        <v>1.7</v>
      </c>
    </row>
    <row r="1028" spans="1:18">
      <c r="A1028" s="21" t="str">
        <f>NonScoring!H12</f>
        <v/>
      </c>
      <c r="B1028" s="21" t="str">
        <f>NonScoring!G12</f>
        <v/>
      </c>
      <c r="C1028" s="21" t="str">
        <f>NonScoring!F12</f>
        <v>70H</v>
      </c>
      <c r="D1028" s="21" t="s">
        <v>747</v>
      </c>
      <c r="E1028" s="98" t="str">
        <f>NonScoring!B12</f>
        <v>8</v>
      </c>
      <c r="F1028" s="21" t="e">
        <f>LEFT(NonScoring!C12,FIND(" ",NonScoring!C12)-1)</f>
        <v>#VALUE!</v>
      </c>
      <c r="G1028" s="21" t="e">
        <f>RIGHT(NonScoring!C12,LEN(NonScoring!C12)-FIND(" ",NonScoring!C12))</f>
        <v>#VALUE!</v>
      </c>
      <c r="H1028" s="21" t="str">
        <f>NonScoring!D12</f>
        <v/>
      </c>
      <c r="I1028" s="21" t="str">
        <f>B1028&amp;A1028</f>
        <v/>
      </c>
      <c r="J1028" s="21">
        <f>NonScoring!E12</f>
        <v>0.0</v>
      </c>
      <c r="K1028" s="127">
        <f>NonScoring!I12</f>
        <v>1.7</v>
      </c>
    </row>
    <row r="1029" spans="1:18">
      <c r="A1029" s="21" t="str">
        <f>NonScoring!H13</f>
        <v/>
      </c>
      <c r="B1029" s="21" t="str">
        <f>NonScoring!G13</f>
        <v/>
      </c>
      <c r="C1029" s="21" t="str">
        <f>NonScoring!F13</f>
        <v>70H</v>
      </c>
      <c r="D1029" s="21" t="s">
        <v>747</v>
      </c>
      <c r="E1029" s="98" t="str">
        <f>NonScoring!B13</f>
        <v>9</v>
      </c>
      <c r="F1029" s="21" t="e">
        <f>LEFT(NonScoring!C13,FIND(" ",NonScoring!C13)-1)</f>
        <v>#VALUE!</v>
      </c>
      <c r="G1029" s="21" t="e">
        <f>RIGHT(NonScoring!C13,LEN(NonScoring!C13)-FIND(" ",NonScoring!C13))</f>
        <v>#VALUE!</v>
      </c>
      <c r="H1029" s="21" t="str">
        <f>NonScoring!D13</f>
        <v/>
      </c>
      <c r="I1029" s="21" t="str">
        <f>B1029&amp;A1029</f>
        <v/>
      </c>
      <c r="J1029" s="21">
        <f>NonScoring!E13</f>
        <v>0.0</v>
      </c>
      <c r="K1029" s="127">
        <f>NonScoring!I13</f>
        <v>1.7</v>
      </c>
    </row>
    <row r="1030" spans="1:18">
      <c r="A1030" s="21" t="str">
        <f>NonScoring!H14</f>
        <v/>
      </c>
      <c r="B1030" s="21" t="str">
        <f>NonScoring!G14</f>
        <v/>
      </c>
      <c r="C1030" s="21" t="str">
        <f>NonScoring!F14</f>
        <v>70H</v>
      </c>
      <c r="D1030" s="21" t="s">
        <v>747</v>
      </c>
      <c r="E1030" s="98" t="str">
        <f>NonScoring!B14</f>
        <v>10</v>
      </c>
      <c r="F1030" s="21" t="e">
        <f>LEFT(NonScoring!C14,FIND(" ",NonScoring!C14)-1)</f>
        <v>#VALUE!</v>
      </c>
      <c r="G1030" s="21" t="e">
        <f>RIGHT(NonScoring!C14,LEN(NonScoring!C14)-FIND(" ",NonScoring!C14))</f>
        <v>#VALUE!</v>
      </c>
      <c r="H1030" s="21" t="str">
        <f>NonScoring!D14</f>
        <v/>
      </c>
      <c r="I1030" s="21" t="str">
        <f>B1030&amp;A1030</f>
        <v/>
      </c>
      <c r="J1030" s="21">
        <f>NonScoring!E14</f>
        <v>0.0</v>
      </c>
      <c r="K1030" s="127">
        <f>NonScoring!I14</f>
        <v>1.7</v>
      </c>
    </row>
    <row r="1031" spans="1:18">
      <c r="A1031" s="21" t="str">
        <f>NonScoring!H15</f>
        <v/>
      </c>
      <c r="B1031" s="21" t="str">
        <f>NonScoring!G15</f>
        <v/>
      </c>
      <c r="C1031" s="21" t="str">
        <f>NonScoring!F15</f>
        <v>70H</v>
      </c>
      <c r="D1031" s="21" t="s">
        <v>747</v>
      </c>
      <c r="E1031" s="98" t="str">
        <f>NonScoring!B15</f>
        <v>11</v>
      </c>
      <c r="F1031" s="21" t="e">
        <f>LEFT(NonScoring!C15,FIND(" ",NonScoring!C15)-1)</f>
        <v>#VALUE!</v>
      </c>
      <c r="G1031" s="21" t="e">
        <f>RIGHT(NonScoring!C15,LEN(NonScoring!C15)-FIND(" ",NonScoring!C15))</f>
        <v>#VALUE!</v>
      </c>
      <c r="H1031" s="21" t="str">
        <f>NonScoring!D15</f>
        <v/>
      </c>
      <c r="I1031" s="21" t="str">
        <f>B1031&amp;A1031</f>
        <v/>
      </c>
      <c r="J1031" s="21">
        <f>NonScoring!E15</f>
        <v>0.0</v>
      </c>
      <c r="K1031" s="127">
        <f>NonScoring!I15</f>
        <v>1.7</v>
      </c>
    </row>
    <row r="1032" spans="1:18">
      <c r="A1032" s="21" t="str">
        <f>NonScoring!H16</f>
        <v/>
      </c>
      <c r="B1032" s="21" t="str">
        <f>NonScoring!G16</f>
        <v/>
      </c>
      <c r="C1032" s="21" t="str">
        <f>NonScoring!F16</f>
        <v>70H</v>
      </c>
      <c r="D1032" s="21" t="s">
        <v>747</v>
      </c>
      <c r="E1032" s="98" t="str">
        <f>NonScoring!B16</f>
        <v>12</v>
      </c>
      <c r="F1032" s="21" t="e">
        <f>LEFT(NonScoring!C16,FIND(" ",NonScoring!C16)-1)</f>
        <v>#VALUE!</v>
      </c>
      <c r="G1032" s="21" t="e">
        <f>RIGHT(NonScoring!C16,LEN(NonScoring!C16)-FIND(" ",NonScoring!C16))</f>
        <v>#VALUE!</v>
      </c>
      <c r="H1032" s="21" t="str">
        <f>NonScoring!D16</f>
        <v/>
      </c>
      <c r="I1032" s="21" t="str">
        <f>B1032&amp;A1032</f>
        <v/>
      </c>
      <c r="J1032" s="21">
        <f>NonScoring!E16</f>
        <v>0.0</v>
      </c>
      <c r="K1032" s="127">
        <f>NonScoring!I16</f>
        <v>1.7</v>
      </c>
    </row>
    <row r="1033" spans="1:18">
      <c r="A1033" s="21">
        <f>NonScoring!H17</f>
        <v>0.0</v>
      </c>
      <c r="B1033" s="21">
        <f>NonScoring!G17</f>
        <v>0.0</v>
      </c>
      <c r="C1033" s="21">
        <f>NonScoring!F17</f>
        <v>0.0</v>
      </c>
      <c r="D1033" s="21" t="s">
        <v>747</v>
      </c>
      <c r="E1033" s="98">
        <f>NonScoring!B17</f>
        <v>0.0</v>
      </c>
      <c r="F1033" s="21" t="e">
        <f>LEFT(NonScoring!C17,FIND(" ",NonScoring!C17)-1)</f>
        <v>#VALUE!</v>
      </c>
      <c r="G1033" s="21" t="e">
        <f>RIGHT(NonScoring!C17,LEN(NonScoring!C17)-FIND(" ",NonScoring!C17))</f>
        <v>#VALUE!</v>
      </c>
      <c r="H1033" s="21">
        <f>NonScoring!D17</f>
        <v>0.0</v>
      </c>
      <c r="I1033" s="21" t="str">
        <f>B1033&amp;A1033</f>
        <v>00</v>
      </c>
      <c r="J1033" s="21">
        <f>NonScoring!E17</f>
        <v>0.0</v>
      </c>
      <c r="K1033" s="127">
        <f>NonScoring!I17</f>
        <v>0.0</v>
      </c>
    </row>
    <row r="1034" spans="1:18">
      <c r="A1034" s="21">
        <f>NonScoring!H18</f>
        <v>0.0</v>
      </c>
      <c r="B1034" s="21">
        <f>NonScoring!G18</f>
        <v>0.0</v>
      </c>
      <c r="C1034" s="21">
        <f>NonScoring!F18</f>
        <v>0.0</v>
      </c>
      <c r="D1034" s="21" t="s">
        <v>747</v>
      </c>
      <c r="E1034" s="98">
        <f>NonScoring!B18</f>
        <v>0.0</v>
      </c>
      <c r="F1034" s="21" t="str">
        <f>LEFT(NonScoring!C18,FIND(" ",NonScoring!C18)-1)</f>
        <v>U13</v>
      </c>
      <c r="G1034" s="21" t="str">
        <f>RIGHT(NonScoring!C18,LEN(NonScoring!C18)-FIND(" ",NonScoring!C18))</f>
        <v>Girls 70m Hurdles</v>
      </c>
      <c r="H1034" s="21" t="str">
        <f>NonScoring!D18</f>
        <v>Wind speed =</v>
      </c>
      <c r="I1034" s="21" t="str">
        <f>B1034&amp;A1034</f>
        <v>00</v>
      </c>
      <c r="J1034" s="21">
        <f>NonScoring!E18</f>
        <v>-0.6</v>
      </c>
      <c r="K1034" s="127">
        <f>NonScoring!I18</f>
        <v>0.0</v>
      </c>
    </row>
    <row r="1035" spans="1:18">
      <c r="A1035" s="21" t="str">
        <f>NonScoring!H19</f>
        <v>W</v>
      </c>
      <c r="B1035" s="21" t="str">
        <f>NonScoring!G19</f>
        <v>U15</v>
      </c>
      <c r="C1035" s="21" t="str">
        <f>NonScoring!F19</f>
        <v>75HU15W</v>
      </c>
      <c r="D1035" s="21" t="s">
        <v>747</v>
      </c>
      <c r="E1035" s="98">
        <f>NonScoring!B19</f>
        <v>1.0</v>
      </c>
      <c r="F1035" s="21" t="str">
        <f>LEFT(NonScoring!C19,FIND(" ",NonScoring!C19)-1)</f>
        <v>Amber</v>
      </c>
      <c r="G1035" s="21" t="str">
        <f>RIGHT(NonScoring!C19,LEN(NonScoring!C19)-FIND(" ",NonScoring!C19))</f>
        <v>Duverney</v>
      </c>
      <c r="H1035" s="21" t="str">
        <f>NonScoring!D19</f>
        <v>Shaftesbury</v>
      </c>
      <c r="I1035" s="21" t="str">
        <f>B1035&amp;A1035</f>
        <v>U15W</v>
      </c>
      <c r="J1035" s="21">
        <f>NonScoring!E19</f>
        <v>12.56</v>
      </c>
      <c r="K1035" s="127">
        <f>NonScoring!I19</f>
        <v>-0.6</v>
      </c>
    </row>
    <row r="1036" spans="1:18">
      <c r="A1036" s="21" t="str">
        <f>NonScoring!H20</f>
        <v>W</v>
      </c>
      <c r="B1036" s="21" t="str">
        <f>NonScoring!G20</f>
        <v>U15</v>
      </c>
      <c r="C1036" s="21" t="str">
        <f>NonScoring!F20</f>
        <v>75HU15W</v>
      </c>
      <c r="D1036" s="21" t="s">
        <v>747</v>
      </c>
      <c r="E1036" s="98">
        <f>NonScoring!B20</f>
        <v>2.0</v>
      </c>
      <c r="F1036" s="21" t="str">
        <f>LEFT(NonScoring!C20,FIND(" ",NonScoring!C20)-1)</f>
        <v>Evelyn</v>
      </c>
      <c r="G1036" s="21" t="str">
        <f>RIGHT(NonScoring!C20,LEN(NonScoring!C20)-FIND(" ",NonScoring!C20))</f>
        <v>Barter</v>
      </c>
      <c r="H1036" s="21" t="str">
        <f>NonScoring!D20</f>
        <v>Shaftesbury</v>
      </c>
      <c r="I1036" s="21" t="str">
        <f>B1036&amp;A1036</f>
        <v>U15W</v>
      </c>
      <c r="J1036" s="21">
        <f>NonScoring!E20</f>
        <v>13.0</v>
      </c>
      <c r="K1036" s="127">
        <f>NonScoring!I20</f>
        <v>-0.6</v>
      </c>
    </row>
    <row r="1037" spans="1:18">
      <c r="A1037" s="21" t="str">
        <f>NonScoring!H21</f>
        <v/>
      </c>
      <c r="B1037" s="21" t="str">
        <f>NonScoring!G21</f>
        <v/>
      </c>
      <c r="C1037" s="21" t="str">
        <f>NonScoring!F21</f>
        <v>75H</v>
      </c>
      <c r="D1037" s="21" t="s">
        <v>747</v>
      </c>
      <c r="E1037" s="98">
        <f>NonScoring!B21</f>
        <v>3.0</v>
      </c>
      <c r="F1037" s="21" t="e">
        <f>LEFT(NonScoring!C21,FIND(" ",NonScoring!C21)-1)</f>
        <v>#VALUE!</v>
      </c>
      <c r="G1037" s="21" t="e">
        <f>RIGHT(NonScoring!C21,LEN(NonScoring!C21)-FIND(" ",NonScoring!C21))</f>
        <v>#VALUE!</v>
      </c>
      <c r="H1037" s="21" t="str">
        <f>NonScoring!D21</f>
        <v/>
      </c>
      <c r="I1037" s="21" t="str">
        <f>B1037&amp;A1037</f>
        <v/>
      </c>
      <c r="J1037" s="21">
        <f>NonScoring!E21</f>
        <v>0.0</v>
      </c>
      <c r="K1037" s="127">
        <f>NonScoring!I21</f>
        <v>-0.6</v>
      </c>
    </row>
    <row r="1038" spans="1:18">
      <c r="A1038" s="21" t="str">
        <f>NonScoring!H22</f>
        <v/>
      </c>
      <c r="B1038" s="21" t="str">
        <f>NonScoring!G22</f>
        <v/>
      </c>
      <c r="C1038" s="21" t="str">
        <f>NonScoring!F22</f>
        <v>75H</v>
      </c>
      <c r="D1038" s="21" t="s">
        <v>747</v>
      </c>
      <c r="E1038" s="98" t="str">
        <f>NonScoring!B22</f>
        <v>4</v>
      </c>
      <c r="F1038" s="21" t="e">
        <f>LEFT(NonScoring!C22,FIND(" ",NonScoring!C22)-1)</f>
        <v>#VALUE!</v>
      </c>
      <c r="G1038" s="21" t="e">
        <f>RIGHT(NonScoring!C22,LEN(NonScoring!C22)-FIND(" ",NonScoring!C22))</f>
        <v>#VALUE!</v>
      </c>
      <c r="H1038" s="21" t="str">
        <f>NonScoring!D22</f>
        <v/>
      </c>
      <c r="I1038" s="21" t="str">
        <f>B1038&amp;A1038</f>
        <v/>
      </c>
      <c r="J1038" s="21">
        <f>NonScoring!E22</f>
        <v>0.0</v>
      </c>
      <c r="K1038" s="127">
        <f>NonScoring!I22</f>
        <v>-0.6</v>
      </c>
    </row>
    <row r="1039" spans="1:18">
      <c r="A1039" s="21" t="str">
        <f>NonScoring!H23</f>
        <v/>
      </c>
      <c r="B1039" s="21" t="str">
        <f>NonScoring!G23</f>
        <v/>
      </c>
      <c r="C1039" s="21" t="str">
        <f>NonScoring!F23</f>
        <v>75H</v>
      </c>
      <c r="D1039" s="21" t="s">
        <v>747</v>
      </c>
      <c r="E1039" s="98" t="str">
        <f>NonScoring!B23</f>
        <v>5</v>
      </c>
      <c r="F1039" s="21" t="e">
        <f>LEFT(NonScoring!C23,FIND(" ",NonScoring!C23)-1)</f>
        <v>#VALUE!</v>
      </c>
      <c r="G1039" s="21" t="e">
        <f>RIGHT(NonScoring!C23,LEN(NonScoring!C23)-FIND(" ",NonScoring!C23))</f>
        <v>#VALUE!</v>
      </c>
      <c r="H1039" s="21" t="str">
        <f>NonScoring!D23</f>
        <v/>
      </c>
      <c r="I1039" s="21" t="str">
        <f>B1039&amp;A1039</f>
        <v/>
      </c>
      <c r="J1039" s="21">
        <f>NonScoring!E23</f>
        <v>0.0</v>
      </c>
      <c r="K1039" s="127">
        <f>NonScoring!I23</f>
        <v>-0.6</v>
      </c>
    </row>
    <row r="1040" spans="1:18">
      <c r="A1040" s="21" t="str">
        <f>NonScoring!H24</f>
        <v/>
      </c>
      <c r="B1040" s="21" t="str">
        <f>NonScoring!G24</f>
        <v/>
      </c>
      <c r="C1040" s="21" t="str">
        <f>NonScoring!F24</f>
        <v>75H</v>
      </c>
      <c r="D1040" s="21" t="s">
        <v>747</v>
      </c>
      <c r="E1040" s="98" t="str">
        <f>NonScoring!B24</f>
        <v>6</v>
      </c>
      <c r="F1040" s="21" t="e">
        <f>LEFT(NonScoring!C24,FIND(" ",NonScoring!C24)-1)</f>
        <v>#VALUE!</v>
      </c>
      <c r="G1040" s="21" t="e">
        <f>RIGHT(NonScoring!C24,LEN(NonScoring!C24)-FIND(" ",NonScoring!C24))</f>
        <v>#VALUE!</v>
      </c>
      <c r="H1040" s="21" t="str">
        <f>NonScoring!D24</f>
        <v/>
      </c>
      <c r="I1040" s="21" t="str">
        <f>B1040&amp;A1040</f>
        <v/>
      </c>
      <c r="J1040" s="21">
        <f>NonScoring!E24</f>
        <v>0.0</v>
      </c>
      <c r="K1040" s="127">
        <f>NonScoring!I24</f>
        <v>-0.6</v>
      </c>
    </row>
    <row r="1041" spans="1:18">
      <c r="A1041" s="21" t="str">
        <f>NonScoring!H25</f>
        <v/>
      </c>
      <c r="B1041" s="21" t="str">
        <f>NonScoring!G25</f>
        <v/>
      </c>
      <c r="C1041" s="21" t="str">
        <f>NonScoring!F25</f>
        <v>75H</v>
      </c>
      <c r="D1041" s="21" t="s">
        <v>747</v>
      </c>
      <c r="E1041" s="98" t="str">
        <f>NonScoring!B25</f>
        <v>7</v>
      </c>
      <c r="F1041" s="21" t="e">
        <f>LEFT(NonScoring!C25,FIND(" ",NonScoring!C25)-1)</f>
        <v>#VALUE!</v>
      </c>
      <c r="G1041" s="21" t="e">
        <f>RIGHT(NonScoring!C25,LEN(NonScoring!C25)-FIND(" ",NonScoring!C25))</f>
        <v>#VALUE!</v>
      </c>
      <c r="H1041" s="21" t="str">
        <f>NonScoring!D25</f>
        <v/>
      </c>
      <c r="I1041" s="21" t="str">
        <f>B1041&amp;A1041</f>
        <v/>
      </c>
      <c r="J1041" s="21">
        <f>NonScoring!E25</f>
        <v>0.0</v>
      </c>
      <c r="K1041" s="127">
        <f>NonScoring!I25</f>
        <v>-0.6</v>
      </c>
    </row>
    <row r="1042" spans="1:18">
      <c r="A1042" s="21" t="str">
        <f>NonScoring!H26</f>
        <v/>
      </c>
      <c r="B1042" s="21" t="str">
        <f>NonScoring!G26</f>
        <v/>
      </c>
      <c r="C1042" s="21" t="str">
        <f>NonScoring!F26</f>
        <v>75H</v>
      </c>
      <c r="D1042" s="21" t="s">
        <v>747</v>
      </c>
      <c r="E1042" s="98" t="str">
        <f>NonScoring!B26</f>
        <v>8</v>
      </c>
      <c r="F1042" s="21" t="e">
        <f>LEFT(NonScoring!C26,FIND(" ",NonScoring!C26)-1)</f>
        <v>#VALUE!</v>
      </c>
      <c r="G1042" s="21" t="e">
        <f>RIGHT(NonScoring!C26,LEN(NonScoring!C26)-FIND(" ",NonScoring!C26))</f>
        <v>#VALUE!</v>
      </c>
      <c r="H1042" s="21" t="str">
        <f>NonScoring!D26</f>
        <v/>
      </c>
      <c r="I1042" s="21" t="str">
        <f>B1042&amp;A1042</f>
        <v/>
      </c>
      <c r="J1042" s="21">
        <f>NonScoring!E26</f>
        <v>0.0</v>
      </c>
      <c r="K1042" s="127">
        <f>NonScoring!I26</f>
        <v>-0.6</v>
      </c>
    </row>
    <row r="1043" spans="1:18">
      <c r="A1043" s="21" t="str">
        <f>NonScoring!H27</f>
        <v/>
      </c>
      <c r="B1043" s="21" t="str">
        <f>NonScoring!G27</f>
        <v/>
      </c>
      <c r="C1043" s="21" t="str">
        <f>NonScoring!F27</f>
        <v>75H</v>
      </c>
      <c r="D1043" s="21" t="s">
        <v>747</v>
      </c>
      <c r="E1043" s="98" t="str">
        <f>NonScoring!B27</f>
        <v>9</v>
      </c>
      <c r="F1043" s="21" t="e">
        <f>LEFT(NonScoring!C27,FIND(" ",NonScoring!C27)-1)</f>
        <v>#VALUE!</v>
      </c>
      <c r="G1043" s="21" t="e">
        <f>RIGHT(NonScoring!C27,LEN(NonScoring!C27)-FIND(" ",NonScoring!C27))</f>
        <v>#VALUE!</v>
      </c>
      <c r="H1043" s="21" t="str">
        <f>NonScoring!D27</f>
        <v/>
      </c>
      <c r="I1043" s="21" t="str">
        <f>B1043&amp;A1043</f>
        <v/>
      </c>
      <c r="J1043" s="21">
        <f>NonScoring!E27</f>
        <v>0.0</v>
      </c>
      <c r="K1043" s="127">
        <f>NonScoring!I27</f>
        <v>-0.6</v>
      </c>
    </row>
    <row r="1044" spans="1:18">
      <c r="A1044" s="21" t="str">
        <f>NonScoring!H28</f>
        <v/>
      </c>
      <c r="B1044" s="21" t="str">
        <f>NonScoring!G28</f>
        <v/>
      </c>
      <c r="C1044" s="21" t="str">
        <f>NonScoring!F28</f>
        <v>75H</v>
      </c>
      <c r="D1044" s="21" t="s">
        <v>747</v>
      </c>
      <c r="E1044" s="98" t="str">
        <f>NonScoring!B28</f>
        <v>10</v>
      </c>
      <c r="F1044" s="21" t="e">
        <f>LEFT(NonScoring!C28,FIND(" ",NonScoring!C28)-1)</f>
        <v>#VALUE!</v>
      </c>
      <c r="G1044" s="21" t="e">
        <f>RIGHT(NonScoring!C28,LEN(NonScoring!C28)-FIND(" ",NonScoring!C28))</f>
        <v>#VALUE!</v>
      </c>
      <c r="H1044" s="21" t="str">
        <f>NonScoring!D28</f>
        <v/>
      </c>
      <c r="I1044" s="21" t="str">
        <f>B1044&amp;A1044</f>
        <v/>
      </c>
      <c r="J1044" s="21">
        <f>NonScoring!E28</f>
        <v>0.0</v>
      </c>
      <c r="K1044" s="127">
        <f>NonScoring!I28</f>
        <v>-0.6</v>
      </c>
    </row>
    <row r="1045" spans="1:18">
      <c r="A1045" s="21" t="str">
        <f>NonScoring!H29</f>
        <v/>
      </c>
      <c r="B1045" s="21" t="str">
        <f>NonScoring!G29</f>
        <v/>
      </c>
      <c r="C1045" s="21" t="str">
        <f>NonScoring!F29</f>
        <v>75H</v>
      </c>
      <c r="D1045" s="21" t="s">
        <v>747</v>
      </c>
      <c r="E1045" s="98" t="str">
        <f>NonScoring!B29</f>
        <v>11</v>
      </c>
      <c r="F1045" s="21" t="e">
        <f>LEFT(NonScoring!C29,FIND(" ",NonScoring!C29)-1)</f>
        <v>#VALUE!</v>
      </c>
      <c r="G1045" s="21" t="e">
        <f>RIGHT(NonScoring!C29,LEN(NonScoring!C29)-FIND(" ",NonScoring!C29))</f>
        <v>#VALUE!</v>
      </c>
      <c r="H1045" s="21" t="str">
        <f>NonScoring!D29</f>
        <v/>
      </c>
      <c r="I1045" s="21" t="str">
        <f>B1045&amp;A1045</f>
        <v/>
      </c>
      <c r="J1045" s="21">
        <f>NonScoring!E29</f>
        <v>0.0</v>
      </c>
      <c r="K1045" s="127">
        <f>NonScoring!I29</f>
        <v>-0.6</v>
      </c>
    </row>
    <row r="1046" spans="1:18">
      <c r="A1046" s="21" t="str">
        <f>NonScoring!H30</f>
        <v/>
      </c>
      <c r="B1046" s="21" t="str">
        <f>NonScoring!G30</f>
        <v/>
      </c>
      <c r="C1046" s="21" t="str">
        <f>NonScoring!F30</f>
        <v>75H</v>
      </c>
      <c r="D1046" s="21" t="s">
        <v>747</v>
      </c>
      <c r="E1046" s="98" t="str">
        <f>NonScoring!B30</f>
        <v>12</v>
      </c>
      <c r="F1046" s="21" t="e">
        <f>LEFT(NonScoring!C30,FIND(" ",NonScoring!C30)-1)</f>
        <v>#VALUE!</v>
      </c>
      <c r="G1046" s="21" t="e">
        <f>RIGHT(NonScoring!C30,LEN(NonScoring!C30)-FIND(" ",NonScoring!C30))</f>
        <v>#VALUE!</v>
      </c>
      <c r="H1046" s="21" t="str">
        <f>NonScoring!D30</f>
        <v/>
      </c>
      <c r="I1046" s="21" t="str">
        <f>B1046&amp;A1046</f>
        <v/>
      </c>
      <c r="J1046" s="21">
        <f>NonScoring!E30</f>
        <v>0.0</v>
      </c>
      <c r="K1046" s="127">
        <f>NonScoring!I30</f>
        <v>-0.6</v>
      </c>
    </row>
    <row r="1047" spans="1:18">
      <c r="A1047" s="21">
        <f>NonScoring!H31</f>
        <v>0.0</v>
      </c>
      <c r="B1047" s="21">
        <f>NonScoring!G31</f>
        <v>0.0</v>
      </c>
      <c r="C1047" s="21">
        <f>NonScoring!F31</f>
        <v>0.0</v>
      </c>
      <c r="D1047" s="21" t="s">
        <v>747</v>
      </c>
      <c r="E1047" s="98">
        <f>NonScoring!B31</f>
        <v>0.0</v>
      </c>
      <c r="F1047" s="21" t="e">
        <f>LEFT(NonScoring!C31,FIND(" ",NonScoring!C31)-1)</f>
        <v>#VALUE!</v>
      </c>
      <c r="G1047" s="21" t="e">
        <f>RIGHT(NonScoring!C31,LEN(NonScoring!C31)-FIND(" ",NonScoring!C31))</f>
        <v>#VALUE!</v>
      </c>
      <c r="H1047" s="21">
        <f>NonScoring!D31</f>
        <v>0.0</v>
      </c>
      <c r="I1047" s="21" t="str">
        <f>B1047&amp;A1047</f>
        <v>00</v>
      </c>
      <c r="J1047" s="21">
        <f>NonScoring!E31</f>
        <v>0.0</v>
      </c>
      <c r="K1047" s="127">
        <f>NonScoring!I31</f>
        <v>0.0</v>
      </c>
    </row>
    <row r="1048" spans="1:18">
      <c r="A1048" s="21">
        <f>NonScoring!H32</f>
        <v>0.0</v>
      </c>
      <c r="B1048" s="21">
        <f>NonScoring!G32</f>
        <v>0.0</v>
      </c>
      <c r="C1048" s="21">
        <f>NonScoring!F32</f>
        <v>0.0</v>
      </c>
      <c r="D1048" s="21" t="s">
        <v>747</v>
      </c>
      <c r="E1048" s="98">
        <f>NonScoring!B32</f>
        <v>0.0</v>
      </c>
      <c r="F1048" s="21" t="str">
        <f>LEFT(NonScoring!C32,FIND(" ",NonScoring!C32)-1)</f>
        <v>U11</v>
      </c>
      <c r="G1048" s="21" t="str">
        <f>RIGHT(NonScoring!C32,LEN(NonScoring!C32)-FIND(" ",NonScoring!C32))</f>
        <v>Girls 800 metres</v>
      </c>
      <c r="H1048" s="21" t="str">
        <f>NonScoring!D32</f>
        <v>Wind speed =</v>
      </c>
      <c r="I1048" s="21" t="str">
        <f>B1048&amp;A1048</f>
        <v>00</v>
      </c>
      <c r="J1048" s="21" t="str">
        <f>NonScoring!E32</f>
        <v>.</v>
      </c>
      <c r="K1048" s="127">
        <f>NonScoring!I32</f>
        <v>0.0</v>
      </c>
    </row>
    <row r="1049" spans="1:18">
      <c r="A1049" s="21" t="str">
        <f>NonScoring!H33</f>
        <v>W</v>
      </c>
      <c r="B1049" s="21" t="str">
        <f>NonScoring!G33</f>
        <v>U11</v>
      </c>
      <c r="C1049" s="21">
        <f>NonScoring!F33</f>
        <v>800.0</v>
      </c>
      <c r="D1049" s="21" t="s">
        <v>747</v>
      </c>
      <c r="E1049" s="98">
        <f>NonScoring!B33</f>
        <v>1.0</v>
      </c>
      <c r="F1049" s="21" t="str">
        <f>LEFT(NonScoring!C33,FIND(" ",NonScoring!C33)-1)</f>
        <v>Kate</v>
      </c>
      <c r="G1049" s="21" t="str">
        <f>RIGHT(NonScoring!C33,LEN(NonScoring!C33)-FIND(" ",NonScoring!C33))</f>
        <v>Baily</v>
      </c>
      <c r="H1049" s="21" t="str">
        <f>NonScoring!D33</f>
        <v>Highgate</v>
      </c>
      <c r="I1049" s="21" t="str">
        <f>B1049&amp;A1049</f>
        <v>U11W</v>
      </c>
      <c r="J1049" s="21" t="str">
        <f>NonScoring!E33</f>
        <v>3:10.73</v>
      </c>
      <c r="K1049" s="127" t="str">
        <f>NonScoring!I33</f>
        <v/>
      </c>
    </row>
    <row r="1050" spans="1:18">
      <c r="A1050" s="21" t="str">
        <f>NonScoring!H34</f>
        <v>W</v>
      </c>
      <c r="B1050" s="21" t="str">
        <f>NonScoring!G34</f>
        <v>U11</v>
      </c>
      <c r="C1050" s="21">
        <f>NonScoring!F34</f>
        <v>800.0</v>
      </c>
      <c r="D1050" s="21" t="s">
        <v>747</v>
      </c>
      <c r="E1050" s="98">
        <f>NonScoring!B34</f>
        <v>2.0</v>
      </c>
      <c r="F1050" s="21" t="str">
        <f>LEFT(NonScoring!C34,FIND(" ",NonScoring!C34)-1)</f>
        <v>Tamsin</v>
      </c>
      <c r="G1050" s="21" t="str">
        <f>RIGHT(NonScoring!C34,LEN(NonScoring!C34)-FIND(" ",NonScoring!C34))</f>
        <v>Pietrse</v>
      </c>
      <c r="H1050" s="21" t="str">
        <f>NonScoring!D34</f>
        <v>Barnet</v>
      </c>
      <c r="I1050" s="21" t="str">
        <f>B1050&amp;A1050</f>
        <v>U11W</v>
      </c>
      <c r="J1050" s="21" t="str">
        <f>NonScoring!E34</f>
        <v>3:36.30</v>
      </c>
      <c r="K1050" s="127" t="str">
        <f>NonScoring!I34</f>
        <v/>
      </c>
    </row>
    <row r="1051" spans="1:18">
      <c r="A1051" s="21" t="str">
        <f>NonScoring!H35</f>
        <v/>
      </c>
      <c r="B1051" s="21" t="str">
        <f>NonScoring!G35</f>
        <v/>
      </c>
      <c r="C1051" s="21">
        <f>NonScoring!F35</f>
        <v>800.0</v>
      </c>
      <c r="D1051" s="21" t="s">
        <v>747</v>
      </c>
      <c r="E1051" s="98">
        <f>NonScoring!B35</f>
        <v>3.0</v>
      </c>
      <c r="F1051" s="21" t="e">
        <f>LEFT(NonScoring!C35,FIND(" ",NonScoring!C35)-1)</f>
        <v>#VALUE!</v>
      </c>
      <c r="G1051" s="21" t="e">
        <f>RIGHT(NonScoring!C35,LEN(NonScoring!C35)-FIND(" ",NonScoring!C35))</f>
        <v>#VALUE!</v>
      </c>
      <c r="H1051" s="21" t="str">
        <f>NonScoring!D35</f>
        <v/>
      </c>
      <c r="I1051" s="21" t="str">
        <f>B1051&amp;A1051</f>
        <v/>
      </c>
      <c r="J1051" s="21">
        <f>NonScoring!E35</f>
        <v>0.0</v>
      </c>
      <c r="K1051" s="127" t="str">
        <f>NonScoring!I35</f>
        <v/>
      </c>
    </row>
    <row r="1052" spans="1:18">
      <c r="A1052" s="21" t="str">
        <f>NonScoring!H36</f>
        <v/>
      </c>
      <c r="B1052" s="21" t="str">
        <f>NonScoring!G36</f>
        <v/>
      </c>
      <c r="C1052" s="21">
        <f>NonScoring!F36</f>
        <v>800.0</v>
      </c>
      <c r="D1052" s="21" t="s">
        <v>747</v>
      </c>
      <c r="E1052" s="98" t="str">
        <f>NonScoring!B36</f>
        <v>4</v>
      </c>
      <c r="F1052" s="21" t="e">
        <f>LEFT(NonScoring!C36,FIND(" ",NonScoring!C36)-1)</f>
        <v>#VALUE!</v>
      </c>
      <c r="G1052" s="21" t="e">
        <f>RIGHT(NonScoring!C36,LEN(NonScoring!C36)-FIND(" ",NonScoring!C36))</f>
        <v>#VALUE!</v>
      </c>
      <c r="H1052" s="21" t="str">
        <f>NonScoring!D36</f>
        <v/>
      </c>
      <c r="I1052" s="21" t="str">
        <f>B1052&amp;A1052</f>
        <v/>
      </c>
      <c r="J1052" s="21">
        <f>NonScoring!E36</f>
        <v>0.0</v>
      </c>
      <c r="K1052" s="127" t="str">
        <f>NonScoring!I36</f>
        <v/>
      </c>
    </row>
    <row r="1053" spans="1:18">
      <c r="A1053" s="21" t="str">
        <f>NonScoring!H37</f>
        <v/>
      </c>
      <c r="B1053" s="21" t="str">
        <f>NonScoring!G37</f>
        <v/>
      </c>
      <c r="C1053" s="21">
        <f>NonScoring!F37</f>
        <v>800.0</v>
      </c>
      <c r="D1053" s="21" t="s">
        <v>747</v>
      </c>
      <c r="E1053" s="98" t="str">
        <f>NonScoring!B37</f>
        <v>5</v>
      </c>
      <c r="F1053" s="21" t="e">
        <f>LEFT(NonScoring!C37,FIND(" ",NonScoring!C37)-1)</f>
        <v>#VALUE!</v>
      </c>
      <c r="G1053" s="21" t="e">
        <f>RIGHT(NonScoring!C37,LEN(NonScoring!C37)-FIND(" ",NonScoring!C37))</f>
        <v>#VALUE!</v>
      </c>
      <c r="H1053" s="21" t="str">
        <f>NonScoring!D37</f>
        <v/>
      </c>
      <c r="I1053" s="21" t="str">
        <f>B1053&amp;A1053</f>
        <v/>
      </c>
      <c r="J1053" s="21">
        <f>NonScoring!E37</f>
        <v>0.0</v>
      </c>
      <c r="K1053" s="127" t="str">
        <f>NonScoring!I37</f>
        <v/>
      </c>
    </row>
    <row r="1054" spans="1:18">
      <c r="A1054" s="21" t="str">
        <f>NonScoring!H38</f>
        <v/>
      </c>
      <c r="B1054" s="21" t="str">
        <f>NonScoring!G38</f>
        <v/>
      </c>
      <c r="C1054" s="21">
        <f>NonScoring!F38</f>
        <v>800.0</v>
      </c>
      <c r="D1054" s="21" t="s">
        <v>747</v>
      </c>
      <c r="E1054" s="98" t="str">
        <f>NonScoring!B38</f>
        <v>6</v>
      </c>
      <c r="F1054" s="21" t="e">
        <f>LEFT(NonScoring!C38,FIND(" ",NonScoring!C38)-1)</f>
        <v>#VALUE!</v>
      </c>
      <c r="G1054" s="21" t="e">
        <f>RIGHT(NonScoring!C38,LEN(NonScoring!C38)-FIND(" ",NonScoring!C38))</f>
        <v>#VALUE!</v>
      </c>
      <c r="H1054" s="21" t="str">
        <f>NonScoring!D38</f>
        <v/>
      </c>
      <c r="I1054" s="21" t="str">
        <f>B1054&amp;A1054</f>
        <v/>
      </c>
      <c r="J1054" s="21">
        <f>NonScoring!E38</f>
        <v>0.0</v>
      </c>
      <c r="K1054" s="127" t="str">
        <f>NonScoring!I38</f>
        <v/>
      </c>
    </row>
    <row r="1055" spans="1:18">
      <c r="A1055" s="21" t="str">
        <f>NonScoring!H39</f>
        <v/>
      </c>
      <c r="B1055" s="21" t="str">
        <f>NonScoring!G39</f>
        <v/>
      </c>
      <c r="C1055" s="21">
        <f>NonScoring!F39</f>
        <v>800.0</v>
      </c>
      <c r="D1055" s="21" t="s">
        <v>747</v>
      </c>
      <c r="E1055" s="98" t="str">
        <f>NonScoring!B39</f>
        <v>7</v>
      </c>
      <c r="F1055" s="21" t="e">
        <f>LEFT(NonScoring!C39,FIND(" ",NonScoring!C39)-1)</f>
        <v>#VALUE!</v>
      </c>
      <c r="G1055" s="21" t="e">
        <f>RIGHT(NonScoring!C39,LEN(NonScoring!C39)-FIND(" ",NonScoring!C39))</f>
        <v>#VALUE!</v>
      </c>
      <c r="H1055" s="21" t="str">
        <f>NonScoring!D39</f>
        <v/>
      </c>
      <c r="I1055" s="21" t="str">
        <f>B1055&amp;A1055</f>
        <v/>
      </c>
      <c r="J1055" s="21">
        <f>NonScoring!E39</f>
        <v>0.0</v>
      </c>
      <c r="K1055" s="127" t="str">
        <f>NonScoring!I39</f>
        <v/>
      </c>
    </row>
    <row r="1056" spans="1:18">
      <c r="A1056" s="21" t="str">
        <f>NonScoring!H40</f>
        <v/>
      </c>
      <c r="B1056" s="21" t="str">
        <f>NonScoring!G40</f>
        <v/>
      </c>
      <c r="C1056" s="21">
        <f>NonScoring!F40</f>
        <v>800.0</v>
      </c>
      <c r="D1056" s="21" t="s">
        <v>747</v>
      </c>
      <c r="E1056" s="98" t="str">
        <f>NonScoring!B40</f>
        <v>8</v>
      </c>
      <c r="F1056" s="21" t="e">
        <f>LEFT(NonScoring!C40,FIND(" ",NonScoring!C40)-1)</f>
        <v>#VALUE!</v>
      </c>
      <c r="G1056" s="21" t="e">
        <f>RIGHT(NonScoring!C40,LEN(NonScoring!C40)-FIND(" ",NonScoring!C40))</f>
        <v>#VALUE!</v>
      </c>
      <c r="H1056" s="21" t="str">
        <f>NonScoring!D40</f>
        <v/>
      </c>
      <c r="I1056" s="21" t="str">
        <f>B1056&amp;A1056</f>
        <v/>
      </c>
      <c r="J1056" s="21">
        <f>NonScoring!E40</f>
        <v>0.0</v>
      </c>
      <c r="K1056" s="127" t="str">
        <f>NonScoring!I40</f>
        <v/>
      </c>
    </row>
    <row r="1057" spans="1:18">
      <c r="A1057" s="21" t="str">
        <f>NonScoring!H41</f>
        <v/>
      </c>
      <c r="B1057" s="21" t="str">
        <f>NonScoring!G41</f>
        <v/>
      </c>
      <c r="C1057" s="21">
        <f>NonScoring!F41</f>
        <v>800.0</v>
      </c>
      <c r="D1057" s="21" t="s">
        <v>747</v>
      </c>
      <c r="E1057" s="98" t="str">
        <f>NonScoring!B41</f>
        <v>9</v>
      </c>
      <c r="F1057" s="21" t="e">
        <f>LEFT(NonScoring!C41,FIND(" ",NonScoring!C41)-1)</f>
        <v>#VALUE!</v>
      </c>
      <c r="G1057" s="21" t="e">
        <f>RIGHT(NonScoring!C41,LEN(NonScoring!C41)-FIND(" ",NonScoring!C41))</f>
        <v>#VALUE!</v>
      </c>
      <c r="H1057" s="21" t="str">
        <f>NonScoring!D41</f>
        <v/>
      </c>
      <c r="I1057" s="21" t="str">
        <f>B1057&amp;A1057</f>
        <v/>
      </c>
      <c r="J1057" s="21">
        <f>NonScoring!E41</f>
        <v>0.0</v>
      </c>
      <c r="K1057" s="127" t="str">
        <f>NonScoring!I41</f>
        <v/>
      </c>
    </row>
    <row r="1058" spans="1:18">
      <c r="A1058" s="21" t="str">
        <f>NonScoring!H42</f>
        <v/>
      </c>
      <c r="B1058" s="21" t="str">
        <f>NonScoring!G42</f>
        <v/>
      </c>
      <c r="C1058" s="21">
        <f>NonScoring!F42</f>
        <v>800.0</v>
      </c>
      <c r="D1058" s="21" t="s">
        <v>747</v>
      </c>
      <c r="E1058" s="98" t="str">
        <f>NonScoring!B42</f>
        <v>10</v>
      </c>
      <c r="F1058" s="21" t="e">
        <f>LEFT(NonScoring!C42,FIND(" ",NonScoring!C42)-1)</f>
        <v>#VALUE!</v>
      </c>
      <c r="G1058" s="21" t="e">
        <f>RIGHT(NonScoring!C42,LEN(NonScoring!C42)-FIND(" ",NonScoring!C42))</f>
        <v>#VALUE!</v>
      </c>
      <c r="H1058" s="21" t="str">
        <f>NonScoring!D42</f>
        <v/>
      </c>
      <c r="I1058" s="21" t="str">
        <f>B1058&amp;A1058</f>
        <v/>
      </c>
      <c r="J1058" s="21">
        <f>NonScoring!E42</f>
        <v>0.0</v>
      </c>
      <c r="K1058" s="127" t="str">
        <f>NonScoring!I42</f>
        <v/>
      </c>
    </row>
    <row r="1059" spans="1:18">
      <c r="A1059" s="21" t="str">
        <f>NonScoring!H43</f>
        <v/>
      </c>
      <c r="B1059" s="21" t="str">
        <f>NonScoring!G43</f>
        <v/>
      </c>
      <c r="C1059" s="21">
        <f>NonScoring!F43</f>
        <v>800.0</v>
      </c>
      <c r="D1059" s="21" t="s">
        <v>747</v>
      </c>
      <c r="E1059" s="98" t="str">
        <f>NonScoring!B43</f>
        <v>11</v>
      </c>
      <c r="F1059" s="21" t="e">
        <f>LEFT(NonScoring!C43,FIND(" ",NonScoring!C43)-1)</f>
        <v>#VALUE!</v>
      </c>
      <c r="G1059" s="21" t="e">
        <f>RIGHT(NonScoring!C43,LEN(NonScoring!C43)-FIND(" ",NonScoring!C43))</f>
        <v>#VALUE!</v>
      </c>
      <c r="H1059" s="21" t="str">
        <f>NonScoring!D43</f>
        <v/>
      </c>
      <c r="I1059" s="21" t="str">
        <f>B1059&amp;A1059</f>
        <v/>
      </c>
      <c r="J1059" s="21">
        <f>NonScoring!E43</f>
        <v>0.0</v>
      </c>
      <c r="K1059" s="127" t="str">
        <f>NonScoring!I43</f>
        <v/>
      </c>
    </row>
    <row r="1060" spans="1:18">
      <c r="A1060" s="21" t="str">
        <f>NonScoring!H44</f>
        <v/>
      </c>
      <c r="B1060" s="21" t="str">
        <f>NonScoring!G44</f>
        <v/>
      </c>
      <c r="C1060" s="21">
        <f>NonScoring!F44</f>
        <v>800.0</v>
      </c>
      <c r="D1060" s="21" t="s">
        <v>747</v>
      </c>
      <c r="E1060" s="98" t="str">
        <f>NonScoring!B44</f>
        <v>12</v>
      </c>
      <c r="F1060" s="21" t="e">
        <f>LEFT(NonScoring!C44,FIND(" ",NonScoring!C44)-1)</f>
        <v>#VALUE!</v>
      </c>
      <c r="G1060" s="21" t="e">
        <f>RIGHT(NonScoring!C44,LEN(NonScoring!C44)-FIND(" ",NonScoring!C44))</f>
        <v>#VALUE!</v>
      </c>
      <c r="H1060" s="21" t="str">
        <f>NonScoring!D44</f>
        <v/>
      </c>
      <c r="I1060" s="21" t="str">
        <f>B1060&amp;A1060</f>
        <v/>
      </c>
      <c r="J1060" s="21">
        <f>NonScoring!E44</f>
        <v>0.0</v>
      </c>
      <c r="K1060" s="127" t="str">
        <f>NonScoring!I44</f>
        <v/>
      </c>
    </row>
    <row r="1061" spans="1:18">
      <c r="A1061" s="21">
        <f>NonScoring!H45</f>
        <v>0.0</v>
      </c>
      <c r="B1061" s="21">
        <f>NonScoring!G45</f>
        <v>0.0</v>
      </c>
      <c r="C1061" s="21">
        <f>NonScoring!F45</f>
        <v>0.0</v>
      </c>
      <c r="D1061" s="21" t="s">
        <v>747</v>
      </c>
      <c r="E1061" s="98">
        <f>NonScoring!B45</f>
        <v>0.0</v>
      </c>
      <c r="F1061" s="21" t="e">
        <f>LEFT(NonScoring!C45,FIND(" ",NonScoring!C45)-1)</f>
        <v>#VALUE!</v>
      </c>
      <c r="G1061" s="21" t="e">
        <f>RIGHT(NonScoring!C45,LEN(NonScoring!C45)-FIND(" ",NonScoring!C45))</f>
        <v>#VALUE!</v>
      </c>
      <c r="H1061" s="21">
        <f>NonScoring!D45</f>
        <v>0.0</v>
      </c>
      <c r="I1061" s="21" t="str">
        <f>B1061&amp;A1061</f>
        <v>00</v>
      </c>
      <c r="J1061" s="21">
        <f>NonScoring!E45</f>
        <v>0.0</v>
      </c>
      <c r="K1061" s="127">
        <f>NonScoring!I45</f>
        <v>0.0</v>
      </c>
    </row>
    <row r="1062" spans="1:18">
      <c r="A1062" s="21">
        <f>NonScoring!H46</f>
        <v>0.0</v>
      </c>
      <c r="B1062" s="21">
        <f>NonScoring!G46</f>
        <v>0.0</v>
      </c>
      <c r="C1062" s="21">
        <f>NonScoring!F46</f>
        <v>0.0</v>
      </c>
      <c r="D1062" s="21" t="s">
        <v>747</v>
      </c>
      <c r="E1062" s="98">
        <f>NonScoring!B46</f>
        <v>0.0</v>
      </c>
      <c r="F1062" s="21" t="str">
        <f>LEFT(NonScoring!C46,FIND(" ",NonScoring!C46)-1)</f>
        <v>U13</v>
      </c>
      <c r="G1062" s="21" t="str">
        <f>RIGHT(NonScoring!C46,LEN(NonScoring!C46)-FIND(" ",NonScoring!C46))</f>
        <v>Girls 800 metres</v>
      </c>
      <c r="H1062" s="21" t="str">
        <f>NonScoring!D46</f>
        <v>Wind speed =</v>
      </c>
      <c r="I1062" s="21" t="str">
        <f>B1062&amp;A1062</f>
        <v>00</v>
      </c>
      <c r="J1062" s="21" t="str">
        <f>NonScoring!E46</f>
        <v>.</v>
      </c>
      <c r="K1062" s="127">
        <f>NonScoring!I46</f>
        <v>0.0</v>
      </c>
    </row>
    <row r="1063" spans="1:18">
      <c r="A1063" s="21" t="str">
        <f>NonScoring!H47</f>
        <v>W</v>
      </c>
      <c r="B1063" s="21" t="str">
        <f>NonScoring!G47</f>
        <v>U13</v>
      </c>
      <c r="C1063" s="21">
        <f>NonScoring!F47</f>
        <v>800.0</v>
      </c>
      <c r="D1063" s="21" t="s">
        <v>747</v>
      </c>
      <c r="E1063" s="98">
        <f>NonScoring!B47</f>
        <v>1.0</v>
      </c>
      <c r="F1063" s="21" t="str">
        <f>LEFT(NonScoring!C47,FIND(" ",NonScoring!C47)-1)</f>
        <v>Brogan</v>
      </c>
      <c r="G1063" s="21" t="str">
        <f>RIGHT(NonScoring!C47,LEN(NonScoring!C47)-FIND(" ",NonScoring!C47))</f>
        <v>McCafferty</v>
      </c>
      <c r="H1063" s="21" t="str">
        <f>NonScoring!D47</f>
        <v>Cookham</v>
      </c>
      <c r="I1063" s="21" t="str">
        <f>B1063&amp;A1063</f>
        <v>U13W</v>
      </c>
      <c r="J1063" s="21" t="str">
        <f>NonScoring!E47</f>
        <v>2:45.96</v>
      </c>
      <c r="K1063" s="127" t="str">
        <f>NonScoring!I47</f>
        <v/>
      </c>
    </row>
    <row r="1064" spans="1:18">
      <c r="A1064" s="21" t="str">
        <f>NonScoring!H48</f>
        <v>W</v>
      </c>
      <c r="B1064" s="21" t="str">
        <f>NonScoring!G48</f>
        <v>U13</v>
      </c>
      <c r="C1064" s="21">
        <f>NonScoring!F48</f>
        <v>800.0</v>
      </c>
      <c r="D1064" s="21" t="s">
        <v>747</v>
      </c>
      <c r="E1064" s="98">
        <f>NonScoring!B48</f>
        <v>2.0</v>
      </c>
      <c r="F1064" s="21" t="str">
        <f>LEFT(NonScoring!C48,FIND(" ",NonScoring!C48)-1)</f>
        <v>Juliet</v>
      </c>
      <c r="G1064" s="21" t="str">
        <f>RIGHT(NonScoring!C48,LEN(NonScoring!C48)-FIND(" ",NonScoring!C48))</f>
        <v>Lumineau</v>
      </c>
      <c r="H1064" s="21" t="str">
        <f>NonScoring!D48</f>
        <v>Highgate</v>
      </c>
      <c r="I1064" s="21" t="str">
        <f>B1064&amp;A1064</f>
        <v>U13W</v>
      </c>
      <c r="J1064" s="21" t="str">
        <f>NonScoring!E48</f>
        <v>3:19.75</v>
      </c>
      <c r="K1064" s="127" t="str">
        <f>NonScoring!I48</f>
        <v/>
      </c>
    </row>
    <row r="1065" spans="1:18">
      <c r="A1065" s="21" t="str">
        <f>NonScoring!H49</f>
        <v/>
      </c>
      <c r="B1065" s="21" t="str">
        <f>NonScoring!G49</f>
        <v/>
      </c>
      <c r="C1065" s="21">
        <f>NonScoring!F49</f>
        <v>800.0</v>
      </c>
      <c r="D1065" s="21" t="s">
        <v>747</v>
      </c>
      <c r="E1065" s="98">
        <f>NonScoring!B49</f>
        <v>3.0</v>
      </c>
      <c r="F1065" s="21" t="e">
        <f>LEFT(NonScoring!C49,FIND(" ",NonScoring!C49)-1)</f>
        <v>#VALUE!</v>
      </c>
      <c r="G1065" s="21" t="e">
        <f>RIGHT(NonScoring!C49,LEN(NonScoring!C49)-FIND(" ",NonScoring!C49))</f>
        <v>#VALUE!</v>
      </c>
      <c r="H1065" s="21" t="str">
        <f>NonScoring!D49</f>
        <v/>
      </c>
      <c r="I1065" s="21" t="str">
        <f>B1065&amp;A1065</f>
        <v/>
      </c>
      <c r="J1065" s="21">
        <f>NonScoring!E49</f>
        <v>0.0</v>
      </c>
      <c r="K1065" s="127" t="str">
        <f>NonScoring!I49</f>
        <v/>
      </c>
    </row>
    <row r="1066" spans="1:18">
      <c r="A1066" s="21" t="str">
        <f>NonScoring!H50</f>
        <v/>
      </c>
      <c r="B1066" s="21" t="str">
        <f>NonScoring!G50</f>
        <v/>
      </c>
      <c r="C1066" s="21">
        <f>NonScoring!F50</f>
        <v>800.0</v>
      </c>
      <c r="D1066" s="21" t="s">
        <v>747</v>
      </c>
      <c r="E1066" s="98" t="str">
        <f>NonScoring!B50</f>
        <v>4</v>
      </c>
      <c r="F1066" s="21" t="e">
        <f>LEFT(NonScoring!C50,FIND(" ",NonScoring!C50)-1)</f>
        <v>#VALUE!</v>
      </c>
      <c r="G1066" s="21" t="e">
        <f>RIGHT(NonScoring!C50,LEN(NonScoring!C50)-FIND(" ",NonScoring!C50))</f>
        <v>#VALUE!</v>
      </c>
      <c r="H1066" s="21" t="str">
        <f>NonScoring!D50</f>
        <v/>
      </c>
      <c r="I1066" s="21" t="str">
        <f>B1066&amp;A1066</f>
        <v/>
      </c>
      <c r="J1066" s="21">
        <f>NonScoring!E50</f>
        <v>0.0</v>
      </c>
      <c r="K1066" s="127" t="str">
        <f>NonScoring!I50</f>
        <v/>
      </c>
    </row>
    <row r="1067" spans="1:18">
      <c r="A1067" s="21" t="str">
        <f>NonScoring!H51</f>
        <v/>
      </c>
      <c r="B1067" s="21" t="str">
        <f>NonScoring!G51</f>
        <v/>
      </c>
      <c r="C1067" s="21">
        <f>NonScoring!F51</f>
        <v>800.0</v>
      </c>
      <c r="D1067" s="21" t="s">
        <v>747</v>
      </c>
      <c r="E1067" s="98" t="str">
        <f>NonScoring!B51</f>
        <v>5</v>
      </c>
      <c r="F1067" s="21" t="e">
        <f>LEFT(NonScoring!C51,FIND(" ",NonScoring!C51)-1)</f>
        <v>#VALUE!</v>
      </c>
      <c r="G1067" s="21" t="e">
        <f>RIGHT(NonScoring!C51,LEN(NonScoring!C51)-FIND(" ",NonScoring!C51))</f>
        <v>#VALUE!</v>
      </c>
      <c r="H1067" s="21" t="str">
        <f>NonScoring!D51</f>
        <v/>
      </c>
      <c r="I1067" s="21" t="str">
        <f>B1067&amp;A1067</f>
        <v/>
      </c>
      <c r="J1067" s="21">
        <f>NonScoring!E51</f>
        <v>0.0</v>
      </c>
      <c r="K1067" s="127" t="str">
        <f>NonScoring!I51</f>
        <v/>
      </c>
    </row>
    <row r="1068" spans="1:18">
      <c r="A1068" s="21" t="str">
        <f>NonScoring!H52</f>
        <v/>
      </c>
      <c r="B1068" s="21" t="str">
        <f>NonScoring!G52</f>
        <v/>
      </c>
      <c r="C1068" s="21">
        <f>NonScoring!F52</f>
        <v>800.0</v>
      </c>
      <c r="D1068" s="21" t="s">
        <v>747</v>
      </c>
      <c r="E1068" s="98" t="str">
        <f>NonScoring!B52</f>
        <v>6</v>
      </c>
      <c r="F1068" s="21" t="e">
        <f>LEFT(NonScoring!C52,FIND(" ",NonScoring!C52)-1)</f>
        <v>#VALUE!</v>
      </c>
      <c r="G1068" s="21" t="e">
        <f>RIGHT(NonScoring!C52,LEN(NonScoring!C52)-FIND(" ",NonScoring!C52))</f>
        <v>#VALUE!</v>
      </c>
      <c r="H1068" s="21" t="str">
        <f>NonScoring!D52</f>
        <v/>
      </c>
      <c r="I1068" s="21" t="str">
        <f>B1068&amp;A1068</f>
        <v/>
      </c>
      <c r="J1068" s="21">
        <f>NonScoring!E52</f>
        <v>0.0</v>
      </c>
      <c r="K1068" s="127" t="str">
        <f>NonScoring!I52</f>
        <v/>
      </c>
    </row>
    <row r="1069" spans="1:18">
      <c r="A1069" s="21" t="str">
        <f>NonScoring!H53</f>
        <v/>
      </c>
      <c r="B1069" s="21" t="str">
        <f>NonScoring!G53</f>
        <v/>
      </c>
      <c r="C1069" s="21">
        <f>NonScoring!F53</f>
        <v>800.0</v>
      </c>
      <c r="D1069" s="21" t="s">
        <v>747</v>
      </c>
      <c r="E1069" s="98" t="str">
        <f>NonScoring!B53</f>
        <v>7</v>
      </c>
      <c r="F1069" s="21" t="e">
        <f>LEFT(NonScoring!C53,FIND(" ",NonScoring!C53)-1)</f>
        <v>#VALUE!</v>
      </c>
      <c r="G1069" s="21" t="e">
        <f>RIGHT(NonScoring!C53,LEN(NonScoring!C53)-FIND(" ",NonScoring!C53))</f>
        <v>#VALUE!</v>
      </c>
      <c r="H1069" s="21" t="str">
        <f>NonScoring!D53</f>
        <v/>
      </c>
      <c r="I1069" s="21" t="str">
        <f>B1069&amp;A1069</f>
        <v/>
      </c>
      <c r="J1069" s="21">
        <f>NonScoring!E53</f>
        <v>0.0</v>
      </c>
      <c r="K1069" s="127" t="str">
        <f>NonScoring!I53</f>
        <v/>
      </c>
    </row>
    <row r="1070" spans="1:18">
      <c r="A1070" s="21" t="str">
        <f>NonScoring!H54</f>
        <v/>
      </c>
      <c r="B1070" s="21" t="str">
        <f>NonScoring!G54</f>
        <v/>
      </c>
      <c r="C1070" s="21">
        <f>NonScoring!F54</f>
        <v>800.0</v>
      </c>
      <c r="D1070" s="21" t="s">
        <v>747</v>
      </c>
      <c r="E1070" s="98" t="str">
        <f>NonScoring!B54</f>
        <v>8</v>
      </c>
      <c r="F1070" s="21" t="e">
        <f>LEFT(NonScoring!C54,FIND(" ",NonScoring!C54)-1)</f>
        <v>#VALUE!</v>
      </c>
      <c r="G1070" s="21" t="e">
        <f>RIGHT(NonScoring!C54,LEN(NonScoring!C54)-FIND(" ",NonScoring!C54))</f>
        <v>#VALUE!</v>
      </c>
      <c r="H1070" s="21" t="str">
        <f>NonScoring!D54</f>
        <v/>
      </c>
      <c r="I1070" s="21" t="str">
        <f>B1070&amp;A1070</f>
        <v/>
      </c>
      <c r="J1070" s="21">
        <f>NonScoring!E54</f>
        <v>0.0</v>
      </c>
      <c r="K1070" s="127" t="str">
        <f>NonScoring!I54</f>
        <v/>
      </c>
    </row>
    <row r="1071" spans="1:18">
      <c r="A1071" s="21" t="str">
        <f>NonScoring!H55</f>
        <v/>
      </c>
      <c r="B1071" s="21" t="str">
        <f>NonScoring!G55</f>
        <v/>
      </c>
      <c r="C1071" s="21">
        <f>NonScoring!F55</f>
        <v>800.0</v>
      </c>
      <c r="D1071" s="21" t="s">
        <v>747</v>
      </c>
      <c r="E1071" s="98" t="str">
        <f>NonScoring!B55</f>
        <v>9</v>
      </c>
      <c r="F1071" s="21" t="e">
        <f>LEFT(NonScoring!C55,FIND(" ",NonScoring!C55)-1)</f>
        <v>#VALUE!</v>
      </c>
      <c r="G1071" s="21" t="e">
        <f>RIGHT(NonScoring!C55,LEN(NonScoring!C55)-FIND(" ",NonScoring!C55))</f>
        <v>#VALUE!</v>
      </c>
      <c r="H1071" s="21" t="str">
        <f>NonScoring!D55</f>
        <v/>
      </c>
      <c r="I1071" s="21" t="str">
        <f>B1071&amp;A1071</f>
        <v/>
      </c>
      <c r="J1071" s="21">
        <f>NonScoring!E55</f>
        <v>0.0</v>
      </c>
      <c r="K1071" s="127" t="str">
        <f>NonScoring!I55</f>
        <v/>
      </c>
    </row>
    <row r="1072" spans="1:18">
      <c r="A1072" s="21" t="str">
        <f>NonScoring!H56</f>
        <v/>
      </c>
      <c r="B1072" s="21" t="str">
        <f>NonScoring!G56</f>
        <v/>
      </c>
      <c r="C1072" s="21">
        <f>NonScoring!F56</f>
        <v>800.0</v>
      </c>
      <c r="D1072" s="21" t="s">
        <v>747</v>
      </c>
      <c r="E1072" s="98" t="str">
        <f>NonScoring!B56</f>
        <v>10</v>
      </c>
      <c r="F1072" s="21" t="e">
        <f>LEFT(NonScoring!C56,FIND(" ",NonScoring!C56)-1)</f>
        <v>#VALUE!</v>
      </c>
      <c r="G1072" s="21" t="e">
        <f>RIGHT(NonScoring!C56,LEN(NonScoring!C56)-FIND(" ",NonScoring!C56))</f>
        <v>#VALUE!</v>
      </c>
      <c r="H1072" s="21" t="str">
        <f>NonScoring!D56</f>
        <v/>
      </c>
      <c r="I1072" s="21" t="str">
        <f>B1072&amp;A1072</f>
        <v/>
      </c>
      <c r="J1072" s="21">
        <f>NonScoring!E56</f>
        <v>0.0</v>
      </c>
      <c r="K1072" s="127" t="str">
        <f>NonScoring!I56</f>
        <v/>
      </c>
    </row>
    <row r="1073" spans="1:18">
      <c r="A1073" s="21" t="str">
        <f>NonScoring!H57</f>
        <v/>
      </c>
      <c r="B1073" s="21" t="str">
        <f>NonScoring!G57</f>
        <v/>
      </c>
      <c r="C1073" s="21">
        <f>NonScoring!F57</f>
        <v>800.0</v>
      </c>
      <c r="D1073" s="21" t="s">
        <v>747</v>
      </c>
      <c r="E1073" s="98" t="str">
        <f>NonScoring!B57</f>
        <v>11</v>
      </c>
      <c r="F1073" s="21" t="e">
        <f>LEFT(NonScoring!C57,FIND(" ",NonScoring!C57)-1)</f>
        <v>#VALUE!</v>
      </c>
      <c r="G1073" s="21" t="e">
        <f>RIGHT(NonScoring!C57,LEN(NonScoring!C57)-FIND(" ",NonScoring!C57))</f>
        <v>#VALUE!</v>
      </c>
      <c r="H1073" s="21" t="str">
        <f>NonScoring!D57</f>
        <v/>
      </c>
      <c r="I1073" s="21" t="str">
        <f>B1073&amp;A1073</f>
        <v/>
      </c>
      <c r="J1073" s="21">
        <f>NonScoring!E57</f>
        <v>0.0</v>
      </c>
      <c r="K1073" s="127" t="str">
        <f>NonScoring!I57</f>
        <v/>
      </c>
    </row>
    <row r="1074" spans="1:18">
      <c r="A1074" s="21" t="str">
        <f>NonScoring!H58</f>
        <v/>
      </c>
      <c r="B1074" s="21" t="str">
        <f>NonScoring!G58</f>
        <v/>
      </c>
      <c r="C1074" s="21">
        <f>NonScoring!F58</f>
        <v>800.0</v>
      </c>
      <c r="D1074" s="21" t="s">
        <v>747</v>
      </c>
      <c r="E1074" s="98" t="str">
        <f>NonScoring!B58</f>
        <v>12</v>
      </c>
      <c r="F1074" s="21" t="e">
        <f>LEFT(NonScoring!C58,FIND(" ",NonScoring!C58)-1)</f>
        <v>#VALUE!</v>
      </c>
      <c r="G1074" s="21" t="e">
        <f>RIGHT(NonScoring!C58,LEN(NonScoring!C58)-FIND(" ",NonScoring!C58))</f>
        <v>#VALUE!</v>
      </c>
      <c r="H1074" s="21" t="str">
        <f>NonScoring!D58</f>
        <v/>
      </c>
      <c r="I1074" s="21" t="str">
        <f>B1074&amp;A1074</f>
        <v/>
      </c>
      <c r="J1074" s="21">
        <f>NonScoring!E58</f>
        <v>0.0</v>
      </c>
      <c r="K1074" s="127" t="str">
        <f>NonScoring!I58</f>
        <v/>
      </c>
    </row>
    <row r="1075" spans="1:18">
      <c r="A1075" s="21">
        <f>NonScoring!H59</f>
        <v>0.0</v>
      </c>
      <c r="B1075" s="21">
        <f>NonScoring!G59</f>
        <v>0.0</v>
      </c>
      <c r="C1075" s="21">
        <f>NonScoring!F59</f>
        <v>0.0</v>
      </c>
      <c r="D1075" s="21" t="s">
        <v>747</v>
      </c>
      <c r="E1075" s="98">
        <f>NonScoring!B59</f>
        <v>0.0</v>
      </c>
      <c r="F1075" s="21" t="e">
        <f>LEFT(NonScoring!C59,FIND(" ",NonScoring!C59)-1)</f>
        <v>#VALUE!</v>
      </c>
      <c r="G1075" s="21" t="e">
        <f>RIGHT(NonScoring!C59,LEN(NonScoring!C59)-FIND(" ",NonScoring!C59))</f>
        <v>#VALUE!</v>
      </c>
      <c r="H1075" s="21">
        <f>NonScoring!D59</f>
        <v>0.0</v>
      </c>
      <c r="I1075" s="21" t="str">
        <f>B1075&amp;A1075</f>
        <v>00</v>
      </c>
      <c r="J1075" s="21">
        <f>NonScoring!E59</f>
        <v>0.0</v>
      </c>
      <c r="K1075" s="127">
        <f>NonScoring!I59</f>
        <v>0.0</v>
      </c>
    </row>
    <row r="1076" spans="1:18">
      <c r="A1076" s="21">
        <f>NonScoring!H60</f>
        <v>0.0</v>
      </c>
      <c r="B1076" s="21">
        <f>NonScoring!G60</f>
        <v>0.0</v>
      </c>
      <c r="C1076" s="21">
        <f>NonScoring!F60</f>
        <v>0.0</v>
      </c>
      <c r="D1076" s="21" t="s">
        <v>747</v>
      </c>
      <c r="E1076" s="98">
        <f>NonScoring!B60</f>
        <v>0.0</v>
      </c>
      <c r="F1076" s="21" t="str">
        <f>LEFT(NonScoring!C60,FIND(" ",NonScoring!C60)-1)</f>
        <v>U15</v>
      </c>
      <c r="G1076" s="21" t="str">
        <f>RIGHT(NonScoring!C60,LEN(NonScoring!C60)-FIND(" ",NonScoring!C60))</f>
        <v>Girls 800 metres</v>
      </c>
      <c r="H1076" s="21" t="str">
        <f>NonScoring!D60</f>
        <v>Wind speed =</v>
      </c>
      <c r="I1076" s="21" t="str">
        <f>B1076&amp;A1076</f>
        <v>00</v>
      </c>
      <c r="J1076" s="21" t="str">
        <f>NonScoring!E60</f>
        <v>.</v>
      </c>
      <c r="K1076" s="127">
        <f>NonScoring!I60</f>
        <v>0.0</v>
      </c>
    </row>
    <row r="1077" spans="1:18">
      <c r="A1077" s="21" t="str">
        <f>NonScoring!H61</f>
        <v>W</v>
      </c>
      <c r="B1077" s="21" t="str">
        <f>NonScoring!G61</f>
        <v>U15</v>
      </c>
      <c r="C1077" s="21">
        <f>NonScoring!F61</f>
        <v>800.0</v>
      </c>
      <c r="D1077" s="21" t="s">
        <v>747</v>
      </c>
      <c r="E1077" s="98">
        <f>NonScoring!B61</f>
        <v>1.0</v>
      </c>
      <c r="F1077" s="21" t="str">
        <f>LEFT(NonScoring!C61,FIND(" ",NonScoring!C61)-1)</f>
        <v>Jessica</v>
      </c>
      <c r="G1077" s="21" t="str">
        <f>RIGHT(NonScoring!C61,LEN(NonScoring!C61)-FIND(" ",NonScoring!C61))</f>
        <v>Nathan</v>
      </c>
      <c r="H1077" s="21" t="str">
        <f>NonScoring!D61</f>
        <v>Shaftesbury</v>
      </c>
      <c r="I1077" s="21" t="str">
        <f>B1077&amp;A1077</f>
        <v>U15W</v>
      </c>
      <c r="J1077" s="21" t="str">
        <f>NonScoring!E61</f>
        <v>2:50.83</v>
      </c>
      <c r="K1077" s="127" t="str">
        <f>NonScoring!I61</f>
        <v/>
      </c>
    </row>
    <row r="1078" spans="1:18">
      <c r="A1078" s="21" t="str">
        <f>NonScoring!H62</f>
        <v/>
      </c>
      <c r="B1078" s="21" t="str">
        <f>NonScoring!G62</f>
        <v/>
      </c>
      <c r="C1078" s="21">
        <f>NonScoring!F62</f>
        <v>800.0</v>
      </c>
      <c r="D1078" s="21" t="s">
        <v>747</v>
      </c>
      <c r="E1078" s="98">
        <f>NonScoring!B62</f>
        <v>2.0</v>
      </c>
      <c r="F1078" s="21" t="e">
        <f>LEFT(NonScoring!C62,FIND(" ",NonScoring!C62)-1)</f>
        <v>#VALUE!</v>
      </c>
      <c r="G1078" s="21" t="e">
        <f>RIGHT(NonScoring!C62,LEN(NonScoring!C62)-FIND(" ",NonScoring!C62))</f>
        <v>#VALUE!</v>
      </c>
      <c r="H1078" s="21" t="str">
        <f>NonScoring!D62</f>
        <v/>
      </c>
      <c r="I1078" s="21" t="str">
        <f>B1078&amp;A1078</f>
        <v/>
      </c>
      <c r="J1078" s="21">
        <f>NonScoring!E62</f>
        <v>0.0</v>
      </c>
      <c r="K1078" s="127" t="str">
        <f>NonScoring!I62</f>
        <v/>
      </c>
    </row>
    <row r="1079" spans="1:18">
      <c r="A1079" s="21" t="str">
        <f>NonScoring!H63</f>
        <v/>
      </c>
      <c r="B1079" s="21" t="str">
        <f>NonScoring!G63</f>
        <v/>
      </c>
      <c r="C1079" s="21">
        <f>NonScoring!F63</f>
        <v>800.0</v>
      </c>
      <c r="D1079" s="21" t="s">
        <v>747</v>
      </c>
      <c r="E1079" s="98">
        <f>NonScoring!B63</f>
        <v>3.0</v>
      </c>
      <c r="F1079" s="21" t="e">
        <f>LEFT(NonScoring!C63,FIND(" ",NonScoring!C63)-1)</f>
        <v>#VALUE!</v>
      </c>
      <c r="G1079" s="21" t="e">
        <f>RIGHT(NonScoring!C63,LEN(NonScoring!C63)-FIND(" ",NonScoring!C63))</f>
        <v>#VALUE!</v>
      </c>
      <c r="H1079" s="21" t="str">
        <f>NonScoring!D63</f>
        <v/>
      </c>
      <c r="I1079" s="21" t="str">
        <f>B1079&amp;A1079</f>
        <v/>
      </c>
      <c r="J1079" s="21">
        <f>NonScoring!E63</f>
        <v>0.0</v>
      </c>
      <c r="K1079" s="127" t="str">
        <f>NonScoring!I63</f>
        <v/>
      </c>
    </row>
    <row r="1080" spans="1:18">
      <c r="A1080" s="21" t="str">
        <f>NonScoring!H64</f>
        <v/>
      </c>
      <c r="B1080" s="21" t="str">
        <f>NonScoring!G64</f>
        <v/>
      </c>
      <c r="C1080" s="21">
        <f>NonScoring!F64</f>
        <v>800.0</v>
      </c>
      <c r="D1080" s="21" t="s">
        <v>747</v>
      </c>
      <c r="E1080" s="98" t="str">
        <f>NonScoring!B64</f>
        <v>4</v>
      </c>
      <c r="F1080" s="21" t="e">
        <f>LEFT(NonScoring!C64,FIND(" ",NonScoring!C64)-1)</f>
        <v>#VALUE!</v>
      </c>
      <c r="G1080" s="21" t="e">
        <f>RIGHT(NonScoring!C64,LEN(NonScoring!C64)-FIND(" ",NonScoring!C64))</f>
        <v>#VALUE!</v>
      </c>
      <c r="H1080" s="21" t="str">
        <f>NonScoring!D64</f>
        <v/>
      </c>
      <c r="I1080" s="21" t="str">
        <f>B1080&amp;A1080</f>
        <v/>
      </c>
      <c r="J1080" s="21">
        <f>NonScoring!E64</f>
        <v>0.0</v>
      </c>
      <c r="K1080" s="127" t="str">
        <f>NonScoring!I64</f>
        <v/>
      </c>
    </row>
    <row r="1081" spans="1:18">
      <c r="A1081" s="21" t="str">
        <f>NonScoring!H65</f>
        <v/>
      </c>
      <c r="B1081" s="21" t="str">
        <f>NonScoring!G65</f>
        <v/>
      </c>
      <c r="C1081" s="21">
        <f>NonScoring!F65</f>
        <v>800.0</v>
      </c>
      <c r="D1081" s="21" t="s">
        <v>747</v>
      </c>
      <c r="E1081" s="98" t="str">
        <f>NonScoring!B65</f>
        <v>5</v>
      </c>
      <c r="F1081" s="21" t="e">
        <f>LEFT(NonScoring!C65,FIND(" ",NonScoring!C65)-1)</f>
        <v>#VALUE!</v>
      </c>
      <c r="G1081" s="21" t="e">
        <f>RIGHT(NonScoring!C65,LEN(NonScoring!C65)-FIND(" ",NonScoring!C65))</f>
        <v>#VALUE!</v>
      </c>
      <c r="H1081" s="21" t="str">
        <f>NonScoring!D65</f>
        <v/>
      </c>
      <c r="I1081" s="21" t="str">
        <f>B1081&amp;A1081</f>
        <v/>
      </c>
      <c r="J1081" s="21">
        <f>NonScoring!E65</f>
        <v>0.0</v>
      </c>
      <c r="K1081" s="127" t="str">
        <f>NonScoring!I65</f>
        <v/>
      </c>
    </row>
    <row r="1082" spans="1:18">
      <c r="A1082" s="21" t="str">
        <f>NonScoring!H66</f>
        <v/>
      </c>
      <c r="B1082" s="21" t="str">
        <f>NonScoring!G66</f>
        <v/>
      </c>
      <c r="C1082" s="21">
        <f>NonScoring!F66</f>
        <v>800.0</v>
      </c>
      <c r="D1082" s="21" t="s">
        <v>747</v>
      </c>
      <c r="E1082" s="98" t="str">
        <f>NonScoring!B66</f>
        <v>6</v>
      </c>
      <c r="F1082" s="21" t="e">
        <f>LEFT(NonScoring!C66,FIND(" ",NonScoring!C66)-1)</f>
        <v>#VALUE!</v>
      </c>
      <c r="G1082" s="21" t="e">
        <f>RIGHT(NonScoring!C66,LEN(NonScoring!C66)-FIND(" ",NonScoring!C66))</f>
        <v>#VALUE!</v>
      </c>
      <c r="H1082" s="21" t="str">
        <f>NonScoring!D66</f>
        <v/>
      </c>
      <c r="I1082" s="21" t="str">
        <f>B1082&amp;A1082</f>
        <v/>
      </c>
      <c r="J1082" s="21">
        <f>NonScoring!E66</f>
        <v>0.0</v>
      </c>
      <c r="K1082" s="127" t="str">
        <f>NonScoring!I66</f>
        <v/>
      </c>
    </row>
    <row r="1083" spans="1:18">
      <c r="A1083" s="21" t="str">
        <f>NonScoring!H67</f>
        <v/>
      </c>
      <c r="B1083" s="21" t="str">
        <f>NonScoring!G67</f>
        <v/>
      </c>
      <c r="C1083" s="21">
        <f>NonScoring!F67</f>
        <v>800.0</v>
      </c>
      <c r="D1083" s="21" t="s">
        <v>747</v>
      </c>
      <c r="E1083" s="98" t="str">
        <f>NonScoring!B67</f>
        <v>7</v>
      </c>
      <c r="F1083" s="21" t="e">
        <f>LEFT(NonScoring!C67,FIND(" ",NonScoring!C67)-1)</f>
        <v>#VALUE!</v>
      </c>
      <c r="G1083" s="21" t="e">
        <f>RIGHT(NonScoring!C67,LEN(NonScoring!C67)-FIND(" ",NonScoring!C67))</f>
        <v>#VALUE!</v>
      </c>
      <c r="H1083" s="21" t="str">
        <f>NonScoring!D67</f>
        <v/>
      </c>
      <c r="I1083" s="21" t="str">
        <f>B1083&amp;A1083</f>
        <v/>
      </c>
      <c r="J1083" s="21">
        <f>NonScoring!E67</f>
        <v>0.0</v>
      </c>
      <c r="K1083" s="127" t="str">
        <f>NonScoring!I67</f>
        <v/>
      </c>
    </row>
    <row r="1084" spans="1:18">
      <c r="A1084" s="21" t="str">
        <f>NonScoring!H68</f>
        <v/>
      </c>
      <c r="B1084" s="21" t="str">
        <f>NonScoring!G68</f>
        <v/>
      </c>
      <c r="C1084" s="21">
        <f>NonScoring!F68</f>
        <v>800.0</v>
      </c>
      <c r="D1084" s="21" t="s">
        <v>747</v>
      </c>
      <c r="E1084" s="98" t="str">
        <f>NonScoring!B68</f>
        <v>8</v>
      </c>
      <c r="F1084" s="21" t="e">
        <f>LEFT(NonScoring!C68,FIND(" ",NonScoring!C68)-1)</f>
        <v>#VALUE!</v>
      </c>
      <c r="G1084" s="21" t="e">
        <f>RIGHT(NonScoring!C68,LEN(NonScoring!C68)-FIND(" ",NonScoring!C68))</f>
        <v>#VALUE!</v>
      </c>
      <c r="H1084" s="21" t="str">
        <f>NonScoring!D68</f>
        <v/>
      </c>
      <c r="I1084" s="21" t="str">
        <f>B1084&amp;A1084</f>
        <v/>
      </c>
      <c r="J1084" s="21">
        <f>NonScoring!E68</f>
        <v>0.0</v>
      </c>
      <c r="K1084" s="127" t="str">
        <f>NonScoring!I68</f>
        <v/>
      </c>
    </row>
    <row r="1085" spans="1:18">
      <c r="A1085" s="21" t="str">
        <f>NonScoring!H69</f>
        <v/>
      </c>
      <c r="B1085" s="21" t="str">
        <f>NonScoring!G69</f>
        <v/>
      </c>
      <c r="C1085" s="21">
        <f>NonScoring!F69</f>
        <v>800.0</v>
      </c>
      <c r="D1085" s="21" t="s">
        <v>747</v>
      </c>
      <c r="E1085" s="98" t="str">
        <f>NonScoring!B69</f>
        <v>9</v>
      </c>
      <c r="F1085" s="21" t="e">
        <f>LEFT(NonScoring!C69,FIND(" ",NonScoring!C69)-1)</f>
        <v>#VALUE!</v>
      </c>
      <c r="G1085" s="21" t="e">
        <f>RIGHT(NonScoring!C69,LEN(NonScoring!C69)-FIND(" ",NonScoring!C69))</f>
        <v>#VALUE!</v>
      </c>
      <c r="H1085" s="21" t="str">
        <f>NonScoring!D69</f>
        <v/>
      </c>
      <c r="I1085" s="21" t="str">
        <f>B1085&amp;A1085</f>
        <v/>
      </c>
      <c r="J1085" s="21">
        <f>NonScoring!E69</f>
        <v>0.0</v>
      </c>
      <c r="K1085" s="127" t="str">
        <f>NonScoring!I69</f>
        <v/>
      </c>
    </row>
    <row r="1086" spans="1:18">
      <c r="A1086" s="21" t="str">
        <f>NonScoring!H70</f>
        <v/>
      </c>
      <c r="B1086" s="21" t="str">
        <f>NonScoring!G70</f>
        <v/>
      </c>
      <c r="C1086" s="21">
        <f>NonScoring!F70</f>
        <v>800.0</v>
      </c>
      <c r="D1086" s="21" t="s">
        <v>747</v>
      </c>
      <c r="E1086" s="98" t="str">
        <f>NonScoring!B70</f>
        <v>10</v>
      </c>
      <c r="F1086" s="21" t="e">
        <f>LEFT(NonScoring!C70,FIND(" ",NonScoring!C70)-1)</f>
        <v>#VALUE!</v>
      </c>
      <c r="G1086" s="21" t="e">
        <f>RIGHT(NonScoring!C70,LEN(NonScoring!C70)-FIND(" ",NonScoring!C70))</f>
        <v>#VALUE!</v>
      </c>
      <c r="H1086" s="21" t="str">
        <f>NonScoring!D70</f>
        <v/>
      </c>
      <c r="I1086" s="21" t="str">
        <f>B1086&amp;A1086</f>
        <v/>
      </c>
      <c r="J1086" s="21">
        <f>NonScoring!E70</f>
        <v>0.0</v>
      </c>
      <c r="K1086" s="127" t="str">
        <f>NonScoring!I70</f>
        <v/>
      </c>
    </row>
    <row r="1087" spans="1:18">
      <c r="A1087" s="21" t="str">
        <f>NonScoring!H71</f>
        <v/>
      </c>
      <c r="B1087" s="21" t="str">
        <f>NonScoring!G71</f>
        <v/>
      </c>
      <c r="C1087" s="21">
        <f>NonScoring!F71</f>
        <v>800.0</v>
      </c>
      <c r="D1087" s="21" t="s">
        <v>747</v>
      </c>
      <c r="E1087" s="98" t="str">
        <f>NonScoring!B71</f>
        <v>11</v>
      </c>
      <c r="F1087" s="21" t="e">
        <f>LEFT(NonScoring!C71,FIND(" ",NonScoring!C71)-1)</f>
        <v>#VALUE!</v>
      </c>
      <c r="G1087" s="21" t="e">
        <f>RIGHT(NonScoring!C71,LEN(NonScoring!C71)-FIND(" ",NonScoring!C71))</f>
        <v>#VALUE!</v>
      </c>
      <c r="H1087" s="21" t="str">
        <f>NonScoring!D71</f>
        <v/>
      </c>
      <c r="I1087" s="21" t="str">
        <f>B1087&amp;A1087</f>
        <v/>
      </c>
      <c r="J1087" s="21">
        <f>NonScoring!E71</f>
        <v>0.0</v>
      </c>
      <c r="K1087" s="127" t="str">
        <f>NonScoring!I71</f>
        <v/>
      </c>
    </row>
    <row r="1088" spans="1:18">
      <c r="A1088" s="21" t="str">
        <f>NonScoring!H72</f>
        <v/>
      </c>
      <c r="B1088" s="21" t="str">
        <f>NonScoring!G72</f>
        <v/>
      </c>
      <c r="C1088" s="21">
        <f>NonScoring!F72</f>
        <v>800.0</v>
      </c>
      <c r="D1088" s="21" t="s">
        <v>747</v>
      </c>
      <c r="E1088" s="98" t="str">
        <f>NonScoring!B72</f>
        <v>12</v>
      </c>
      <c r="F1088" s="21" t="e">
        <f>LEFT(NonScoring!C72,FIND(" ",NonScoring!C72)-1)</f>
        <v>#VALUE!</v>
      </c>
      <c r="G1088" s="21" t="e">
        <f>RIGHT(NonScoring!C72,LEN(NonScoring!C72)-FIND(" ",NonScoring!C72))</f>
        <v>#VALUE!</v>
      </c>
      <c r="H1088" s="21" t="str">
        <f>NonScoring!D72</f>
        <v/>
      </c>
      <c r="I1088" s="21" t="str">
        <f>B1088&amp;A1088</f>
        <v/>
      </c>
      <c r="J1088" s="21">
        <f>NonScoring!E72</f>
        <v>0.0</v>
      </c>
      <c r="K1088" s="127" t="str">
        <f>NonScoring!I72</f>
        <v/>
      </c>
    </row>
    <row r="1089" spans="1:18">
      <c r="A1089" s="21">
        <f>NonScoring!H73</f>
        <v>0.0</v>
      </c>
      <c r="B1089" s="21">
        <f>NonScoring!G73</f>
        <v>0.0</v>
      </c>
      <c r="C1089" s="21">
        <f>NonScoring!F73</f>
        <v>0.0</v>
      </c>
      <c r="D1089" s="21" t="s">
        <v>747</v>
      </c>
      <c r="E1089" s="98">
        <f>NonScoring!B73</f>
        <v>0.0</v>
      </c>
      <c r="F1089" s="21" t="e">
        <f>LEFT(NonScoring!C73,FIND(" ",NonScoring!C73)-1)</f>
        <v>#VALUE!</v>
      </c>
      <c r="G1089" s="21" t="e">
        <f>RIGHT(NonScoring!C73,LEN(NonScoring!C73)-FIND(" ",NonScoring!C73))</f>
        <v>#VALUE!</v>
      </c>
      <c r="H1089" s="21">
        <f>NonScoring!D73</f>
        <v>0.0</v>
      </c>
      <c r="I1089" s="21" t="str">
        <f>B1089&amp;A1089</f>
        <v>00</v>
      </c>
      <c r="J1089" s="21">
        <f>NonScoring!E73</f>
        <v>0.0</v>
      </c>
      <c r="K1089" s="127">
        <f>NonScoring!I73</f>
        <v>0.0</v>
      </c>
    </row>
    <row r="1090" spans="1:18">
      <c r="A1090" s="21">
        <f>NonScoring!H74</f>
        <v>0.0</v>
      </c>
      <c r="B1090" s="21">
        <f>NonScoring!G74</f>
        <v>0.0</v>
      </c>
      <c r="C1090" s="21">
        <f>NonScoring!F74</f>
        <v>0.0</v>
      </c>
      <c r="D1090" s="21" t="s">
        <v>747</v>
      </c>
      <c r="E1090" s="98">
        <f>NonScoring!B74</f>
        <v>0.0</v>
      </c>
      <c r="F1090" s="21" t="str">
        <f>LEFT(NonScoring!C74,FIND(" ",NonScoring!C74)-1)</f>
        <v>U17</v>
      </c>
      <c r="G1090" s="21" t="str">
        <f>RIGHT(NonScoring!C74,LEN(NonScoring!C74)-FIND(" ",NonScoring!C74))</f>
        <v>Girls 800 metres</v>
      </c>
      <c r="H1090" s="21" t="str">
        <f>NonScoring!D74</f>
        <v>Wind speed =</v>
      </c>
      <c r="I1090" s="21" t="str">
        <f>B1090&amp;A1090</f>
        <v>00</v>
      </c>
      <c r="J1090" s="21" t="str">
        <f>NonScoring!E74</f>
        <v>.</v>
      </c>
      <c r="K1090" s="127">
        <f>NonScoring!I74</f>
        <v>0.0</v>
      </c>
    </row>
    <row r="1091" spans="1:18">
      <c r="A1091" s="21" t="str">
        <f>NonScoring!H75</f>
        <v>W</v>
      </c>
      <c r="B1091" s="21" t="str">
        <f>NonScoring!G75</f>
        <v>U17 </v>
      </c>
      <c r="C1091" s="21">
        <f>NonScoring!F75</f>
        <v>800.0</v>
      </c>
      <c r="D1091" s="21" t="s">
        <v>747</v>
      </c>
      <c r="E1091" s="98">
        <f>NonScoring!B75</f>
        <v>1.0</v>
      </c>
      <c r="F1091" s="21" t="str">
        <f>LEFT(NonScoring!C75,FIND(" ",NonScoring!C75)-1)</f>
        <v>Lidia</v>
      </c>
      <c r="G1091" s="21" t="str">
        <f>RIGHT(NonScoring!C75,LEN(NonScoring!C75)-FIND(" ",NonScoring!C75))</f>
        <v>Kyriacou</v>
      </c>
      <c r="H1091" s="21" t="str">
        <f>NonScoring!D75</f>
        <v>Shaftesbury</v>
      </c>
      <c r="I1091" s="21" t="str">
        <f>B1091&amp;A1091</f>
        <v>U17 W</v>
      </c>
      <c r="J1091" s="21" t="str">
        <f>NonScoring!E75</f>
        <v>2:35.94</v>
      </c>
      <c r="K1091" s="127" t="str">
        <f>NonScoring!I75</f>
        <v/>
      </c>
    </row>
    <row r="1092" spans="1:18">
      <c r="A1092" s="21" t="str">
        <f>NonScoring!H76</f>
        <v>W</v>
      </c>
      <c r="B1092" s="21" t="str">
        <f>NonScoring!G76</f>
        <v>U17 </v>
      </c>
      <c r="C1092" s="21">
        <f>NonScoring!F76</f>
        <v>800.0</v>
      </c>
      <c r="D1092" s="21" t="s">
        <v>747</v>
      </c>
      <c r="E1092" s="98">
        <f>NonScoring!B76</f>
        <v>2.0</v>
      </c>
      <c r="F1092" s="21" t="str">
        <f>LEFT(NonScoring!C76,FIND(" ",NonScoring!C76)-1)</f>
        <v>Kayla</v>
      </c>
      <c r="G1092" s="21" t="str">
        <f>RIGHT(NonScoring!C76,LEN(NonScoring!C76)-FIND(" ",NonScoring!C76))</f>
        <v>Michel</v>
      </c>
      <c r="H1092" s="21" t="str">
        <f>NonScoring!D76</f>
        <v>Shaftesbury</v>
      </c>
      <c r="I1092" s="21" t="str">
        <f>B1092&amp;A1092</f>
        <v>U17 W</v>
      </c>
      <c r="J1092" s="21" t="str">
        <f>NonScoring!E76</f>
        <v>2:46.34</v>
      </c>
      <c r="K1092" s="127" t="str">
        <f>NonScoring!I76</f>
        <v/>
      </c>
    </row>
    <row r="1093" spans="1:18">
      <c r="A1093" s="21" t="str">
        <f>NonScoring!H77</f>
        <v>W</v>
      </c>
      <c r="B1093" s="21" t="str">
        <f>NonScoring!G77</f>
        <v>U17 </v>
      </c>
      <c r="C1093" s="21">
        <f>NonScoring!F77</f>
        <v>800.0</v>
      </c>
      <c r="D1093" s="21" t="s">
        <v>747</v>
      </c>
      <c r="E1093" s="98">
        <f>NonScoring!B77</f>
        <v>3.0</v>
      </c>
      <c r="F1093" s="21" t="str">
        <f>LEFT(NonScoring!C77,FIND(" ",NonScoring!C77)-1)</f>
        <v>Maria</v>
      </c>
      <c r="G1093" s="21" t="str">
        <f>RIGHT(NonScoring!C77,LEN(NonScoring!C77)-FIND(" ",NonScoring!C77))</f>
        <v>Rees</v>
      </c>
      <c r="H1093" s="21" t="str">
        <f>NonScoring!D77</f>
        <v>Cookham</v>
      </c>
      <c r="I1093" s="21" t="str">
        <f>B1093&amp;A1093</f>
        <v>U17 W</v>
      </c>
      <c r="J1093" s="21" t="str">
        <f>NonScoring!E77</f>
        <v>2:50.46</v>
      </c>
      <c r="K1093" s="127" t="str">
        <f>NonScoring!I77</f>
        <v/>
      </c>
    </row>
    <row r="1094" spans="1:18">
      <c r="A1094" s="21">
        <f>NonScoring!H78</f>
        <v>0.0</v>
      </c>
      <c r="B1094" s="21" t="str">
        <f>NonScoring!G78</f>
        <v/>
      </c>
      <c r="C1094" s="21">
        <f>NonScoring!F78</f>
        <v>800.0</v>
      </c>
      <c r="D1094" s="21" t="s">
        <v>747</v>
      </c>
      <c r="E1094" s="98" t="str">
        <f>NonScoring!B78</f>
        <v>4</v>
      </c>
      <c r="F1094" s="21" t="e">
        <f>LEFT(NonScoring!C78,FIND(" ",NonScoring!C78)-1)</f>
        <v>#VALUE!</v>
      </c>
      <c r="G1094" s="21" t="e">
        <f>RIGHT(NonScoring!C78,LEN(NonScoring!C78)-FIND(" ",NonScoring!C78))</f>
        <v>#VALUE!</v>
      </c>
      <c r="H1094" s="21" t="str">
        <f>NonScoring!D78</f>
        <v/>
      </c>
      <c r="I1094" s="21" t="str">
        <f>B1094&amp;A1094</f>
        <v>0</v>
      </c>
      <c r="J1094" s="21">
        <f>NonScoring!E78</f>
        <v>0.0</v>
      </c>
      <c r="K1094" s="127" t="str">
        <f>NonScoring!I78</f>
        <v/>
      </c>
    </row>
    <row r="1095" spans="1:18">
      <c r="A1095" s="21" t="str">
        <f>NonScoring!H79</f>
        <v/>
      </c>
      <c r="B1095" s="21" t="str">
        <f>NonScoring!G79</f>
        <v/>
      </c>
      <c r="C1095" s="21">
        <f>NonScoring!F79</f>
        <v>800.0</v>
      </c>
      <c r="D1095" s="21" t="s">
        <v>747</v>
      </c>
      <c r="E1095" s="98" t="str">
        <f>NonScoring!B79</f>
        <v>5</v>
      </c>
      <c r="F1095" s="21" t="e">
        <f>LEFT(NonScoring!C79,FIND(" ",NonScoring!C79)-1)</f>
        <v>#VALUE!</v>
      </c>
      <c r="G1095" s="21" t="e">
        <f>RIGHT(NonScoring!C79,LEN(NonScoring!C79)-FIND(" ",NonScoring!C79))</f>
        <v>#VALUE!</v>
      </c>
      <c r="H1095" s="21" t="str">
        <f>NonScoring!D79</f>
        <v/>
      </c>
      <c r="I1095" s="21" t="str">
        <f>B1095&amp;A1095</f>
        <v/>
      </c>
      <c r="J1095" s="21">
        <f>NonScoring!E79</f>
        <v>0.0</v>
      </c>
      <c r="K1095" s="127" t="str">
        <f>NonScoring!I79</f>
        <v/>
      </c>
    </row>
    <row r="1096" spans="1:18">
      <c r="A1096" s="21" t="str">
        <f>NonScoring!H80</f>
        <v/>
      </c>
      <c r="B1096" s="21" t="str">
        <f>NonScoring!G80</f>
        <v/>
      </c>
      <c r="C1096" s="21">
        <f>NonScoring!F80</f>
        <v>800.0</v>
      </c>
      <c r="D1096" s="21" t="s">
        <v>747</v>
      </c>
      <c r="E1096" s="98" t="str">
        <f>NonScoring!B80</f>
        <v>6</v>
      </c>
      <c r="F1096" s="21" t="e">
        <f>LEFT(NonScoring!C80,FIND(" ",NonScoring!C80)-1)</f>
        <v>#VALUE!</v>
      </c>
      <c r="G1096" s="21" t="e">
        <f>RIGHT(NonScoring!C80,LEN(NonScoring!C80)-FIND(" ",NonScoring!C80))</f>
        <v>#VALUE!</v>
      </c>
      <c r="H1096" s="21" t="str">
        <f>NonScoring!D80</f>
        <v/>
      </c>
      <c r="I1096" s="21" t="str">
        <f>B1096&amp;A1096</f>
        <v/>
      </c>
      <c r="J1096" s="21">
        <f>NonScoring!E80</f>
        <v>0.0</v>
      </c>
      <c r="K1096" s="127" t="str">
        <f>NonScoring!I80</f>
        <v/>
      </c>
    </row>
    <row r="1097" spans="1:18">
      <c r="A1097" s="21" t="str">
        <f>NonScoring!H81</f>
        <v/>
      </c>
      <c r="B1097" s="21" t="str">
        <f>NonScoring!G81</f>
        <v/>
      </c>
      <c r="C1097" s="21">
        <f>NonScoring!F81</f>
        <v>800.0</v>
      </c>
      <c r="D1097" s="21" t="s">
        <v>747</v>
      </c>
      <c r="E1097" s="98" t="str">
        <f>NonScoring!B81</f>
        <v>7</v>
      </c>
      <c r="F1097" s="21" t="e">
        <f>LEFT(NonScoring!C81,FIND(" ",NonScoring!C81)-1)</f>
        <v>#VALUE!</v>
      </c>
      <c r="G1097" s="21" t="e">
        <f>RIGHT(NonScoring!C81,LEN(NonScoring!C81)-FIND(" ",NonScoring!C81))</f>
        <v>#VALUE!</v>
      </c>
      <c r="H1097" s="21" t="str">
        <f>NonScoring!D81</f>
        <v/>
      </c>
      <c r="I1097" s="21" t="str">
        <f>B1097&amp;A1097</f>
        <v/>
      </c>
      <c r="J1097" s="21">
        <f>NonScoring!E81</f>
        <v>0.0</v>
      </c>
      <c r="K1097" s="127" t="str">
        <f>NonScoring!I81</f>
        <v/>
      </c>
    </row>
    <row r="1098" spans="1:18">
      <c r="A1098" s="21" t="str">
        <f>NonScoring!H82</f>
        <v/>
      </c>
      <c r="B1098" s="21" t="str">
        <f>NonScoring!G82</f>
        <v/>
      </c>
      <c r="C1098" s="21">
        <f>NonScoring!F82</f>
        <v>800.0</v>
      </c>
      <c r="D1098" s="21" t="s">
        <v>747</v>
      </c>
      <c r="E1098" s="98" t="str">
        <f>NonScoring!B82</f>
        <v>8</v>
      </c>
      <c r="F1098" s="21" t="e">
        <f>LEFT(NonScoring!C82,FIND(" ",NonScoring!C82)-1)</f>
        <v>#VALUE!</v>
      </c>
      <c r="G1098" s="21" t="e">
        <f>RIGHT(NonScoring!C82,LEN(NonScoring!C82)-FIND(" ",NonScoring!C82))</f>
        <v>#VALUE!</v>
      </c>
      <c r="H1098" s="21" t="str">
        <f>NonScoring!D82</f>
        <v/>
      </c>
      <c r="I1098" s="21" t="str">
        <f>B1098&amp;A1098</f>
        <v/>
      </c>
      <c r="J1098" s="21">
        <f>NonScoring!E82</f>
        <v>0.0</v>
      </c>
      <c r="K1098" s="127" t="str">
        <f>NonScoring!I82</f>
        <v/>
      </c>
    </row>
    <row r="1099" spans="1:18">
      <c r="A1099" s="21" t="str">
        <f>NonScoring!H83</f>
        <v/>
      </c>
      <c r="B1099" s="21" t="str">
        <f>NonScoring!G83</f>
        <v/>
      </c>
      <c r="C1099" s="21">
        <f>NonScoring!F83</f>
        <v>800.0</v>
      </c>
      <c r="D1099" s="21" t="s">
        <v>747</v>
      </c>
      <c r="E1099" s="98" t="str">
        <f>NonScoring!B83</f>
        <v>9</v>
      </c>
      <c r="F1099" s="21" t="e">
        <f>LEFT(NonScoring!C83,FIND(" ",NonScoring!C83)-1)</f>
        <v>#VALUE!</v>
      </c>
      <c r="G1099" s="21" t="e">
        <f>RIGHT(NonScoring!C83,LEN(NonScoring!C83)-FIND(" ",NonScoring!C83))</f>
        <v>#VALUE!</v>
      </c>
      <c r="H1099" s="21" t="str">
        <f>NonScoring!D83</f>
        <v/>
      </c>
      <c r="I1099" s="21" t="str">
        <f>B1099&amp;A1099</f>
        <v/>
      </c>
      <c r="J1099" s="21">
        <f>NonScoring!E83</f>
        <v>0.0</v>
      </c>
      <c r="K1099" s="127" t="str">
        <f>NonScoring!I83</f>
        <v/>
      </c>
    </row>
    <row r="1100" spans="1:18">
      <c r="A1100" s="21" t="str">
        <f>NonScoring!H84</f>
        <v/>
      </c>
      <c r="B1100" s="21" t="str">
        <f>NonScoring!G84</f>
        <v/>
      </c>
      <c r="C1100" s="21">
        <f>NonScoring!F84</f>
        <v>800.0</v>
      </c>
      <c r="D1100" s="21" t="s">
        <v>747</v>
      </c>
      <c r="E1100" s="98" t="str">
        <f>NonScoring!B84</f>
        <v>10</v>
      </c>
      <c r="F1100" s="21" t="e">
        <f>LEFT(NonScoring!C84,FIND(" ",NonScoring!C84)-1)</f>
        <v>#VALUE!</v>
      </c>
      <c r="G1100" s="21" t="e">
        <f>RIGHT(NonScoring!C84,LEN(NonScoring!C84)-FIND(" ",NonScoring!C84))</f>
        <v>#VALUE!</v>
      </c>
      <c r="H1100" s="21" t="str">
        <f>NonScoring!D84</f>
        <v/>
      </c>
      <c r="I1100" s="21" t="str">
        <f>B1100&amp;A1100</f>
        <v/>
      </c>
      <c r="J1100" s="21">
        <f>NonScoring!E84</f>
        <v>0.0</v>
      </c>
      <c r="K1100" s="127" t="str">
        <f>NonScoring!I84</f>
        <v/>
      </c>
    </row>
    <row r="1101" spans="1:18">
      <c r="A1101" s="21" t="str">
        <f>NonScoring!H85</f>
        <v/>
      </c>
      <c r="B1101" s="21" t="str">
        <f>NonScoring!G85</f>
        <v/>
      </c>
      <c r="C1101" s="21">
        <f>NonScoring!F85</f>
        <v>800.0</v>
      </c>
      <c r="D1101" s="21" t="s">
        <v>747</v>
      </c>
      <c r="E1101" s="98" t="str">
        <f>NonScoring!B85</f>
        <v>11</v>
      </c>
      <c r="F1101" s="21" t="e">
        <f>LEFT(NonScoring!C85,FIND(" ",NonScoring!C85)-1)</f>
        <v>#VALUE!</v>
      </c>
      <c r="G1101" s="21" t="e">
        <f>RIGHT(NonScoring!C85,LEN(NonScoring!C85)-FIND(" ",NonScoring!C85))</f>
        <v>#VALUE!</v>
      </c>
      <c r="H1101" s="21" t="str">
        <f>NonScoring!D85</f>
        <v/>
      </c>
      <c r="I1101" s="21" t="str">
        <f>B1101&amp;A1101</f>
        <v/>
      </c>
      <c r="J1101" s="21">
        <f>NonScoring!E85</f>
        <v>0.0</v>
      </c>
      <c r="K1101" s="127" t="str">
        <f>NonScoring!I85</f>
        <v/>
      </c>
    </row>
    <row r="1102" spans="1:18">
      <c r="A1102" s="21" t="str">
        <f>NonScoring!H86</f>
        <v/>
      </c>
      <c r="B1102" s="21" t="str">
        <f>NonScoring!G86</f>
        <v/>
      </c>
      <c r="C1102" s="21">
        <f>NonScoring!F86</f>
        <v>800.0</v>
      </c>
      <c r="D1102" s="21" t="s">
        <v>747</v>
      </c>
      <c r="E1102" s="98" t="str">
        <f>NonScoring!B86</f>
        <v>12</v>
      </c>
      <c r="F1102" s="21" t="e">
        <f>LEFT(NonScoring!C86,FIND(" ",NonScoring!C86)-1)</f>
        <v>#VALUE!</v>
      </c>
      <c r="G1102" s="21" t="e">
        <f>RIGHT(NonScoring!C86,LEN(NonScoring!C86)-FIND(" ",NonScoring!C86))</f>
        <v>#VALUE!</v>
      </c>
      <c r="H1102" s="21" t="str">
        <f>NonScoring!D86</f>
        <v/>
      </c>
      <c r="I1102" s="21" t="str">
        <f>B1102&amp;A1102</f>
        <v/>
      </c>
      <c r="J1102" s="21">
        <f>NonScoring!E86</f>
        <v>0.0</v>
      </c>
      <c r="K1102" s="127" t="str">
        <f>NonScoring!I86</f>
        <v/>
      </c>
    </row>
    <row r="1103" spans="1:18">
      <c r="A1103" s="21">
        <f>NonScoring!H87</f>
        <v>0.0</v>
      </c>
      <c r="B1103" s="21">
        <f>NonScoring!G87</f>
        <v>0.0</v>
      </c>
      <c r="C1103" s="21">
        <f>NonScoring!F87</f>
        <v>0.0</v>
      </c>
      <c r="D1103" s="21" t="s">
        <v>747</v>
      </c>
      <c r="E1103" s="98">
        <f>NonScoring!B87</f>
        <v>0.0</v>
      </c>
      <c r="F1103" s="21" t="e">
        <f>LEFT(NonScoring!C87,FIND(" ",NonScoring!C87)-1)</f>
        <v>#VALUE!</v>
      </c>
      <c r="G1103" s="21" t="e">
        <f>RIGHT(NonScoring!C87,LEN(NonScoring!C87)-FIND(" ",NonScoring!C87))</f>
        <v>#VALUE!</v>
      </c>
      <c r="H1103" s="21">
        <f>NonScoring!D87</f>
        <v>0.0</v>
      </c>
      <c r="I1103" s="21" t="str">
        <f>B1103&amp;A1103</f>
        <v>00</v>
      </c>
      <c r="J1103" s="21">
        <f>NonScoring!E87</f>
        <v>0.0</v>
      </c>
      <c r="K1103" s="127">
        <f>NonScoring!I87</f>
        <v>0.0</v>
      </c>
    </row>
    <row r="1104" spans="1:18">
      <c r="A1104" s="21">
        <f>NonScoring!H88</f>
        <v>0.0</v>
      </c>
      <c r="B1104" s="21">
        <f>NonScoring!G88</f>
        <v>0.0</v>
      </c>
      <c r="C1104" s="21">
        <f>NonScoring!F88</f>
        <v>0.0</v>
      </c>
      <c r="D1104" s="21" t="s">
        <v>747</v>
      </c>
      <c r="E1104" s="98">
        <f>NonScoring!B88</f>
        <v>0.0</v>
      </c>
      <c r="F1104" s="21" t="str">
        <f>LEFT(NonScoring!C88,FIND(" ",NonScoring!C88)-1)</f>
        <v>U11</v>
      </c>
      <c r="G1104" s="21" t="str">
        <f>RIGHT(NonScoring!C88,LEN(NonScoring!C88)-FIND(" ",NonScoring!C88))</f>
        <v>Boys' 800 metres</v>
      </c>
      <c r="H1104" s="21" t="str">
        <f>NonScoring!D88</f>
        <v>Wind speed =</v>
      </c>
      <c r="I1104" s="21" t="str">
        <f>B1104&amp;A1104</f>
        <v>00</v>
      </c>
      <c r="J1104" s="21" t="str">
        <f>NonScoring!E88</f>
        <v>.</v>
      </c>
      <c r="K1104" s="127">
        <f>NonScoring!I88</f>
        <v>0.0</v>
      </c>
    </row>
    <row r="1105" spans="1:18">
      <c r="A1105" s="21" t="str">
        <f>NonScoring!H89</f>
        <v>M</v>
      </c>
      <c r="B1105" s="21" t="str">
        <f>NonScoring!G89</f>
        <v>U13</v>
      </c>
      <c r="C1105" s="21">
        <f>NonScoring!F89</f>
        <v>800.0</v>
      </c>
      <c r="D1105" s="21" t="s">
        <v>747</v>
      </c>
      <c r="E1105" s="98">
        <f>NonScoring!B89</f>
        <v>1.0</v>
      </c>
      <c r="F1105" s="21" t="str">
        <f>LEFT(NonScoring!C89,FIND(" ",NonScoring!C89)-1)</f>
        <v>Henry</v>
      </c>
      <c r="G1105" s="21" t="str">
        <f>RIGHT(NonScoring!C89,LEN(NonScoring!C89)-FIND(" ",NonScoring!C89))</f>
        <v>Johnston</v>
      </c>
      <c r="H1105" s="21" t="str">
        <f>NonScoring!D89</f>
        <v>Cookham</v>
      </c>
      <c r="I1105" s="21" t="str">
        <f>B1105&amp;A1105</f>
        <v>U13M</v>
      </c>
      <c r="J1105" s="21" t="str">
        <f>NonScoring!E89</f>
        <v>2:50.48</v>
      </c>
      <c r="K1105" s="127" t="str">
        <f>NonScoring!I89</f>
        <v/>
      </c>
    </row>
    <row r="1106" spans="1:18">
      <c r="A1106" s="21">
        <f>NonScoring!H90</f>
        <v>0.0</v>
      </c>
      <c r="B1106" s="21" t="str">
        <f>NonScoring!G90</f>
        <v>U11</v>
      </c>
      <c r="C1106" s="21">
        <f>NonScoring!F90</f>
        <v>800.0</v>
      </c>
      <c r="D1106" s="21" t="s">
        <v>747</v>
      </c>
      <c r="E1106" s="98">
        <f>NonScoring!B90</f>
        <v>2.0</v>
      </c>
      <c r="F1106" s="21" t="str">
        <f>LEFT(NonScoring!C90,FIND(" ",NonScoring!C90)-1)</f>
        <v>Victor</v>
      </c>
      <c r="G1106" s="21" t="str">
        <f>RIGHT(NonScoring!C90,LEN(NonScoring!C90)-FIND(" ",NonScoring!C90))</f>
        <v>Bright</v>
      </c>
      <c r="H1106" s="21" t="str">
        <f>NonScoring!D90</f>
        <v>Highgate</v>
      </c>
      <c r="I1106" s="21" t="str">
        <f>B1106&amp;A1106</f>
        <v>U110</v>
      </c>
      <c r="J1106" s="21" t="str">
        <f>NonScoring!E90</f>
        <v>3:00.40</v>
      </c>
      <c r="K1106" s="127" t="str">
        <f>NonScoring!I90</f>
        <v/>
      </c>
    </row>
    <row r="1107" spans="1:18">
      <c r="A1107" s="21" t="str">
        <f>NonScoring!H91</f>
        <v>M</v>
      </c>
      <c r="B1107" s="21" t="str">
        <f>NonScoring!G91</f>
        <v>U11</v>
      </c>
      <c r="C1107" s="21">
        <f>NonScoring!F91</f>
        <v>800.0</v>
      </c>
      <c r="D1107" s="21" t="s">
        <v>747</v>
      </c>
      <c r="E1107" s="98">
        <f>NonScoring!B91</f>
        <v>3.0</v>
      </c>
      <c r="F1107" s="21" t="str">
        <f>LEFT(NonScoring!C91,FIND(" ",NonScoring!C91)-1)</f>
        <v>Zac</v>
      </c>
      <c r="G1107" s="21" t="str">
        <f>RIGHT(NonScoring!C91,LEN(NonScoring!C91)-FIND(" ",NonScoring!C91))</f>
        <v>Bindon-Goss</v>
      </c>
      <c r="H1107" s="21" t="str">
        <f>NonScoring!D91</f>
        <v>Barnet</v>
      </c>
      <c r="I1107" s="21" t="str">
        <f>B1107&amp;A1107</f>
        <v>U11M</v>
      </c>
      <c r="J1107" s="21" t="str">
        <f>NonScoring!E91</f>
        <v>3:16.32</v>
      </c>
      <c r="K1107" s="127" t="str">
        <f>NonScoring!I91</f>
        <v/>
      </c>
    </row>
    <row r="1108" spans="1:18">
      <c r="A1108" s="21" t="str">
        <f>NonScoring!H92</f>
        <v/>
      </c>
      <c r="B1108" s="21" t="str">
        <f>NonScoring!G92</f>
        <v/>
      </c>
      <c r="C1108" s="21">
        <f>NonScoring!F92</f>
        <v>800.0</v>
      </c>
      <c r="D1108" s="21" t="s">
        <v>747</v>
      </c>
      <c r="E1108" s="98" t="str">
        <f>NonScoring!B92</f>
        <v>4</v>
      </c>
      <c r="F1108" s="21" t="e">
        <f>LEFT(NonScoring!C92,FIND(" ",NonScoring!C92)-1)</f>
        <v>#VALUE!</v>
      </c>
      <c r="G1108" s="21" t="e">
        <f>RIGHT(NonScoring!C92,LEN(NonScoring!C92)-FIND(" ",NonScoring!C92))</f>
        <v>#VALUE!</v>
      </c>
      <c r="H1108" s="21" t="str">
        <f>NonScoring!D92</f>
        <v/>
      </c>
      <c r="I1108" s="21" t="str">
        <f>B1108&amp;A1108</f>
        <v/>
      </c>
      <c r="J1108" s="21">
        <f>NonScoring!E92</f>
        <v>0.0</v>
      </c>
      <c r="K1108" s="127" t="str">
        <f>NonScoring!I92</f>
        <v/>
      </c>
    </row>
    <row r="1109" spans="1:18">
      <c r="A1109" s="21" t="str">
        <f>NonScoring!H93</f>
        <v/>
      </c>
      <c r="B1109" s="21" t="str">
        <f>NonScoring!G93</f>
        <v/>
      </c>
      <c r="C1109" s="21">
        <f>NonScoring!F93</f>
        <v>800.0</v>
      </c>
      <c r="D1109" s="21" t="s">
        <v>747</v>
      </c>
      <c r="E1109" s="98" t="str">
        <f>NonScoring!B93</f>
        <v>5</v>
      </c>
      <c r="F1109" s="21" t="e">
        <f>LEFT(NonScoring!C93,FIND(" ",NonScoring!C93)-1)</f>
        <v>#VALUE!</v>
      </c>
      <c r="G1109" s="21" t="e">
        <f>RIGHT(NonScoring!C93,LEN(NonScoring!C93)-FIND(" ",NonScoring!C93))</f>
        <v>#VALUE!</v>
      </c>
      <c r="H1109" s="21" t="str">
        <f>NonScoring!D93</f>
        <v/>
      </c>
      <c r="I1109" s="21" t="str">
        <f>B1109&amp;A1109</f>
        <v/>
      </c>
      <c r="J1109" s="21">
        <f>NonScoring!E93</f>
        <v>0.0</v>
      </c>
      <c r="K1109" s="127" t="str">
        <f>NonScoring!I93</f>
        <v/>
      </c>
    </row>
    <row r="1110" spans="1:18">
      <c r="A1110" s="21" t="str">
        <f>NonScoring!H94</f>
        <v/>
      </c>
      <c r="B1110" s="21" t="str">
        <f>NonScoring!G94</f>
        <v/>
      </c>
      <c r="C1110" s="21">
        <f>NonScoring!F94</f>
        <v>800.0</v>
      </c>
      <c r="D1110" s="21" t="s">
        <v>747</v>
      </c>
      <c r="E1110" s="98" t="str">
        <f>NonScoring!B94</f>
        <v>6</v>
      </c>
      <c r="F1110" s="21" t="e">
        <f>LEFT(NonScoring!C94,FIND(" ",NonScoring!C94)-1)</f>
        <v>#VALUE!</v>
      </c>
      <c r="G1110" s="21" t="e">
        <f>RIGHT(NonScoring!C94,LEN(NonScoring!C94)-FIND(" ",NonScoring!C94))</f>
        <v>#VALUE!</v>
      </c>
      <c r="H1110" s="21" t="str">
        <f>NonScoring!D94</f>
        <v/>
      </c>
      <c r="I1110" s="21" t="str">
        <f>B1110&amp;A1110</f>
        <v/>
      </c>
      <c r="J1110" s="21">
        <f>NonScoring!E94</f>
        <v>0.0</v>
      </c>
      <c r="K1110" s="127" t="str">
        <f>NonScoring!I94</f>
        <v/>
      </c>
    </row>
    <row r="1111" spans="1:18">
      <c r="A1111" s="21" t="str">
        <f>NonScoring!H95</f>
        <v/>
      </c>
      <c r="B1111" s="21" t="str">
        <f>NonScoring!G95</f>
        <v/>
      </c>
      <c r="C1111" s="21">
        <f>NonScoring!F95</f>
        <v>800.0</v>
      </c>
      <c r="D1111" s="21" t="s">
        <v>747</v>
      </c>
      <c r="E1111" s="98" t="str">
        <f>NonScoring!B95</f>
        <v>7</v>
      </c>
      <c r="F1111" s="21" t="e">
        <f>LEFT(NonScoring!C95,FIND(" ",NonScoring!C95)-1)</f>
        <v>#VALUE!</v>
      </c>
      <c r="G1111" s="21" t="e">
        <f>RIGHT(NonScoring!C95,LEN(NonScoring!C95)-FIND(" ",NonScoring!C95))</f>
        <v>#VALUE!</v>
      </c>
      <c r="H1111" s="21" t="str">
        <f>NonScoring!D95</f>
        <v/>
      </c>
      <c r="I1111" s="21" t="str">
        <f>B1111&amp;A1111</f>
        <v/>
      </c>
      <c r="J1111" s="21">
        <f>NonScoring!E95</f>
        <v>0.0</v>
      </c>
      <c r="K1111" s="127" t="str">
        <f>NonScoring!I95</f>
        <v/>
      </c>
    </row>
    <row r="1112" spans="1:18">
      <c r="A1112" s="21" t="str">
        <f>NonScoring!H96</f>
        <v/>
      </c>
      <c r="B1112" s="21" t="str">
        <f>NonScoring!G96</f>
        <v/>
      </c>
      <c r="C1112" s="21">
        <f>NonScoring!F96</f>
        <v>800.0</v>
      </c>
      <c r="D1112" s="21" t="s">
        <v>747</v>
      </c>
      <c r="E1112" s="98" t="str">
        <f>NonScoring!B96</f>
        <v>8</v>
      </c>
      <c r="F1112" s="21" t="e">
        <f>LEFT(NonScoring!C96,FIND(" ",NonScoring!C96)-1)</f>
        <v>#VALUE!</v>
      </c>
      <c r="G1112" s="21" t="e">
        <f>RIGHT(NonScoring!C96,LEN(NonScoring!C96)-FIND(" ",NonScoring!C96))</f>
        <v>#VALUE!</v>
      </c>
      <c r="H1112" s="21" t="str">
        <f>NonScoring!D96</f>
        <v/>
      </c>
      <c r="I1112" s="21" t="str">
        <f>B1112&amp;A1112</f>
        <v/>
      </c>
      <c r="J1112" s="21">
        <f>NonScoring!E96</f>
        <v>0.0</v>
      </c>
      <c r="K1112" s="127" t="str">
        <f>NonScoring!I96</f>
        <v/>
      </c>
    </row>
    <row r="1113" spans="1:18">
      <c r="A1113" s="21" t="str">
        <f>NonScoring!H97</f>
        <v/>
      </c>
      <c r="B1113" s="21" t="str">
        <f>NonScoring!G97</f>
        <v/>
      </c>
      <c r="C1113" s="21">
        <f>NonScoring!F97</f>
        <v>800.0</v>
      </c>
      <c r="D1113" s="21" t="s">
        <v>747</v>
      </c>
      <c r="E1113" s="98" t="str">
        <f>NonScoring!B97</f>
        <v>9</v>
      </c>
      <c r="F1113" s="21" t="e">
        <f>LEFT(NonScoring!C97,FIND(" ",NonScoring!C97)-1)</f>
        <v>#VALUE!</v>
      </c>
      <c r="G1113" s="21" t="e">
        <f>RIGHT(NonScoring!C97,LEN(NonScoring!C97)-FIND(" ",NonScoring!C97))</f>
        <v>#VALUE!</v>
      </c>
      <c r="H1113" s="21" t="str">
        <f>NonScoring!D97</f>
        <v/>
      </c>
      <c r="I1113" s="21" t="str">
        <f>B1113&amp;A1113</f>
        <v/>
      </c>
      <c r="J1113" s="21">
        <f>NonScoring!E97</f>
        <v>0.0</v>
      </c>
      <c r="K1113" s="127" t="str">
        <f>NonScoring!I97</f>
        <v/>
      </c>
    </row>
    <row r="1114" spans="1:18">
      <c r="A1114" s="21" t="str">
        <f>NonScoring!H98</f>
        <v/>
      </c>
      <c r="B1114" s="21" t="str">
        <f>NonScoring!G98</f>
        <v/>
      </c>
      <c r="C1114" s="21">
        <f>NonScoring!F98</f>
        <v>800.0</v>
      </c>
      <c r="D1114" s="21" t="s">
        <v>747</v>
      </c>
      <c r="E1114" s="98" t="str">
        <f>NonScoring!B98</f>
        <v>10</v>
      </c>
      <c r="F1114" s="21" t="e">
        <f>LEFT(NonScoring!C98,FIND(" ",NonScoring!C98)-1)</f>
        <v>#VALUE!</v>
      </c>
      <c r="G1114" s="21" t="e">
        <f>RIGHT(NonScoring!C98,LEN(NonScoring!C98)-FIND(" ",NonScoring!C98))</f>
        <v>#VALUE!</v>
      </c>
      <c r="H1114" s="21" t="str">
        <f>NonScoring!D98</f>
        <v/>
      </c>
      <c r="I1114" s="21" t="str">
        <f>B1114&amp;A1114</f>
        <v/>
      </c>
      <c r="J1114" s="21">
        <f>NonScoring!E98</f>
        <v>0.0</v>
      </c>
      <c r="K1114" s="127" t="str">
        <f>NonScoring!I98</f>
        <v/>
      </c>
    </row>
    <row r="1115" spans="1:18">
      <c r="A1115" s="21" t="str">
        <f>NonScoring!H99</f>
        <v/>
      </c>
      <c r="B1115" s="21" t="str">
        <f>NonScoring!G99</f>
        <v/>
      </c>
      <c r="C1115" s="21">
        <f>NonScoring!F99</f>
        <v>800.0</v>
      </c>
      <c r="D1115" s="21" t="s">
        <v>747</v>
      </c>
      <c r="E1115" s="98" t="str">
        <f>NonScoring!B99</f>
        <v>11</v>
      </c>
      <c r="F1115" s="21" t="e">
        <f>LEFT(NonScoring!C99,FIND(" ",NonScoring!C99)-1)</f>
        <v>#VALUE!</v>
      </c>
      <c r="G1115" s="21" t="e">
        <f>RIGHT(NonScoring!C99,LEN(NonScoring!C99)-FIND(" ",NonScoring!C99))</f>
        <v>#VALUE!</v>
      </c>
      <c r="H1115" s="21" t="str">
        <f>NonScoring!D99</f>
        <v/>
      </c>
      <c r="I1115" s="21" t="str">
        <f>B1115&amp;A1115</f>
        <v/>
      </c>
      <c r="J1115" s="21">
        <f>NonScoring!E99</f>
        <v>0.0</v>
      </c>
      <c r="K1115" s="127" t="str">
        <f>NonScoring!I99</f>
        <v/>
      </c>
    </row>
    <row r="1116" spans="1:18">
      <c r="A1116" s="21" t="str">
        <f>NonScoring!H100</f>
        <v/>
      </c>
      <c r="B1116" s="21" t="str">
        <f>NonScoring!G100</f>
        <v/>
      </c>
      <c r="C1116" s="21">
        <f>NonScoring!F100</f>
        <v>800.0</v>
      </c>
      <c r="D1116" s="21" t="s">
        <v>747</v>
      </c>
      <c r="E1116" s="98" t="str">
        <f>NonScoring!B100</f>
        <v>12</v>
      </c>
      <c r="F1116" s="21" t="e">
        <f>LEFT(NonScoring!C100,FIND(" ",NonScoring!C100)-1)</f>
        <v>#VALUE!</v>
      </c>
      <c r="G1116" s="21" t="e">
        <f>RIGHT(NonScoring!C100,LEN(NonScoring!C100)-FIND(" ",NonScoring!C100))</f>
        <v>#VALUE!</v>
      </c>
      <c r="H1116" s="21" t="str">
        <f>NonScoring!D100</f>
        <v/>
      </c>
      <c r="I1116" s="21" t="str">
        <f>B1116&amp;A1116</f>
        <v/>
      </c>
      <c r="J1116" s="21">
        <f>NonScoring!E100</f>
        <v>0.0</v>
      </c>
      <c r="K1116" s="127" t="str">
        <f>NonScoring!I100</f>
        <v/>
      </c>
    </row>
    <row r="1117" spans="1:18">
      <c r="A1117" s="21" t="str">
        <f>NonScoring!S5</f>
        <v>W</v>
      </c>
      <c r="B1117" s="21" t="str">
        <f>NonScoring!R5</f>
        <v>U13</v>
      </c>
      <c r="C1117" s="21" t="str">
        <f>NonScoring!Q5</f>
        <v>LJ</v>
      </c>
      <c r="D1117" s="21" t="s">
        <v>747</v>
      </c>
      <c r="E1117" s="98">
        <f>NonScoring!L5</f>
        <v>1.0</v>
      </c>
      <c r="F1117" s="21" t="str">
        <f>LEFT(NonScoring!M5,FIND(" ",NonScoring!M5)-1)</f>
        <v>Jasmine</v>
      </c>
      <c r="G1117" s="21" t="str">
        <f>RIGHT(NonScoring!M5,LEN(NonScoring!M5)-FIND(" ",NonScoring!M5))</f>
        <v>Stockdale</v>
      </c>
      <c r="H1117" s="21" t="str">
        <f>NonScoring!N5</f>
        <v>Cookham</v>
      </c>
      <c r="I1117" s="21" t="str">
        <f>B1117&amp;A1117</f>
        <v>U13W</v>
      </c>
      <c r="J1117" s="117" t="str">
        <f>NonScoring!O5</f>
        <v>3.49</v>
      </c>
      <c r="K1117" s="127">
        <f>NonScoring!P5</f>
        <v>0.0</v>
      </c>
    </row>
    <row r="1118" spans="1:18">
      <c r="A1118" s="21" t="str">
        <f>NonScoring!S6</f>
        <v>W</v>
      </c>
      <c r="B1118" s="21" t="str">
        <f>NonScoring!R6</f>
        <v>U13</v>
      </c>
      <c r="C1118" s="21" t="str">
        <f>NonScoring!Q6</f>
        <v>LJ</v>
      </c>
      <c r="D1118" s="21" t="s">
        <v>747</v>
      </c>
      <c r="E1118" s="98">
        <f>NonScoring!L6</f>
        <v>2.0</v>
      </c>
      <c r="F1118" s="21" t="str">
        <f>LEFT(NonScoring!M6,FIND(" ",NonScoring!M6)-1)</f>
        <v>Brogan</v>
      </c>
      <c r="G1118" s="21" t="str">
        <f>RIGHT(NonScoring!M6,LEN(NonScoring!M6)-FIND(" ",NonScoring!M6))</f>
        <v>McCafferty</v>
      </c>
      <c r="H1118" s="21" t="str">
        <f>NonScoring!N6</f>
        <v>Cookham</v>
      </c>
      <c r="I1118" s="21" t="str">
        <f>B1118&amp;A1118</f>
        <v>U13W</v>
      </c>
      <c r="J1118" s="117" t="str">
        <f>NonScoring!O6</f>
        <v>3.48</v>
      </c>
      <c r="K1118" s="127">
        <f>NonScoring!P6</f>
        <v>0.0</v>
      </c>
    </row>
    <row r="1119" spans="1:18">
      <c r="A1119" s="21" t="str">
        <f>NonScoring!S7</f>
        <v/>
      </c>
      <c r="B1119" s="21" t="str">
        <f>NonScoring!R7</f>
        <v/>
      </c>
      <c r="C1119" s="21" t="e">
        <f>NonScoring!Q7</f>
        <v>#N/A</v>
      </c>
      <c r="D1119" s="21" t="s">
        <v>747</v>
      </c>
      <c r="E1119" s="98">
        <f>NonScoring!L7</f>
        <v>3.0</v>
      </c>
      <c r="F1119" s="21" t="e">
        <f>LEFT(NonScoring!M7,FIND(" ",NonScoring!M7)-1)</f>
        <v>#VALUE!</v>
      </c>
      <c r="G1119" s="21" t="e">
        <f>RIGHT(NonScoring!M7,LEN(NonScoring!M7)-FIND(" ",NonScoring!M7))</f>
        <v>#VALUE!</v>
      </c>
      <c r="H1119" s="21" t="str">
        <f>NonScoring!N7</f>
        <v/>
      </c>
      <c r="I1119" s="21" t="str">
        <f>B1119&amp;A1119</f>
        <v/>
      </c>
      <c r="J1119" s="117">
        <f>NonScoring!O7</f>
        <v>0.0</v>
      </c>
      <c r="K1119" s="127">
        <f>NonScoring!P7</f>
        <v>0.0</v>
      </c>
    </row>
    <row r="1120" spans="1:18">
      <c r="A1120" s="21" t="str">
        <f>NonScoring!S8</f>
        <v/>
      </c>
      <c r="B1120" s="21" t="str">
        <f>NonScoring!R8</f>
        <v/>
      </c>
      <c r="C1120" s="21" t="e">
        <f>NonScoring!Q8</f>
        <v>#N/A</v>
      </c>
      <c r="D1120" s="21" t="s">
        <v>747</v>
      </c>
      <c r="E1120" s="98" t="str">
        <f>NonScoring!L8</f>
        <v>4</v>
      </c>
      <c r="F1120" s="21" t="e">
        <f>LEFT(NonScoring!M8,FIND(" ",NonScoring!M8)-1)</f>
        <v>#VALUE!</v>
      </c>
      <c r="G1120" s="21" t="e">
        <f>RIGHT(NonScoring!M8,LEN(NonScoring!M8)-FIND(" ",NonScoring!M8))</f>
        <v>#VALUE!</v>
      </c>
      <c r="H1120" s="21" t="str">
        <f>NonScoring!N8</f>
        <v/>
      </c>
      <c r="I1120" s="21" t="str">
        <f>B1120&amp;A1120</f>
        <v/>
      </c>
      <c r="J1120" s="117">
        <f>NonScoring!O8</f>
        <v>0.0</v>
      </c>
      <c r="K1120" s="127">
        <f>NonScoring!P8</f>
        <v>0.0</v>
      </c>
    </row>
    <row r="1121" spans="1:18">
      <c r="A1121" s="21" t="str">
        <f>NonScoring!S9</f>
        <v/>
      </c>
      <c r="B1121" s="21" t="str">
        <f>NonScoring!R9</f>
        <v/>
      </c>
      <c r="C1121" s="21" t="e">
        <f>NonScoring!Q9</f>
        <v>#N/A</v>
      </c>
      <c r="D1121" s="21" t="s">
        <v>747</v>
      </c>
      <c r="E1121" s="98" t="str">
        <f>NonScoring!L9</f>
        <v>5</v>
      </c>
      <c r="F1121" s="21" t="e">
        <f>LEFT(NonScoring!M9,FIND(" ",NonScoring!M9)-1)</f>
        <v>#VALUE!</v>
      </c>
      <c r="G1121" s="21" t="e">
        <f>RIGHT(NonScoring!M9,LEN(NonScoring!M9)-FIND(" ",NonScoring!M9))</f>
        <v>#VALUE!</v>
      </c>
      <c r="H1121" s="21" t="str">
        <f>NonScoring!N9</f>
        <v/>
      </c>
      <c r="I1121" s="21" t="str">
        <f>B1121&amp;A1121</f>
        <v/>
      </c>
      <c r="J1121" s="117">
        <f>NonScoring!O9</f>
        <v>0.0</v>
      </c>
      <c r="K1121" s="127">
        <f>NonScoring!P9</f>
        <v>0.0</v>
      </c>
    </row>
    <row r="1122" spans="1:18">
      <c r="A1122" s="21" t="str">
        <f>NonScoring!S10</f>
        <v/>
      </c>
      <c r="B1122" s="21" t="str">
        <f>NonScoring!R10</f>
        <v/>
      </c>
      <c r="C1122" s="21" t="e">
        <f>NonScoring!Q10</f>
        <v>#N/A</v>
      </c>
      <c r="D1122" s="21" t="s">
        <v>747</v>
      </c>
      <c r="E1122" s="98" t="str">
        <f>NonScoring!L10</f>
        <v>6</v>
      </c>
      <c r="F1122" s="21" t="e">
        <f>LEFT(NonScoring!M10,FIND(" ",NonScoring!M10)-1)</f>
        <v>#VALUE!</v>
      </c>
      <c r="G1122" s="21" t="e">
        <f>RIGHT(NonScoring!M10,LEN(NonScoring!M10)-FIND(" ",NonScoring!M10))</f>
        <v>#VALUE!</v>
      </c>
      <c r="H1122" s="21" t="str">
        <f>NonScoring!N10</f>
        <v/>
      </c>
      <c r="I1122" s="21" t="str">
        <f>B1122&amp;A1122</f>
        <v/>
      </c>
      <c r="J1122" s="117">
        <f>NonScoring!O10</f>
        <v>0.0</v>
      </c>
      <c r="K1122" s="127">
        <f>NonScoring!P10</f>
        <v>0.0</v>
      </c>
    </row>
    <row r="1123" spans="1:18">
      <c r="A1123" s="21" t="str">
        <f>NonScoring!S11</f>
        <v/>
      </c>
      <c r="B1123" s="21" t="str">
        <f>NonScoring!R11</f>
        <v/>
      </c>
      <c r="C1123" s="21" t="e">
        <f>NonScoring!Q11</f>
        <v>#N/A</v>
      </c>
      <c r="D1123" s="21" t="s">
        <v>747</v>
      </c>
      <c r="E1123" s="98" t="str">
        <f>NonScoring!L11</f>
        <v>7</v>
      </c>
      <c r="F1123" s="21" t="e">
        <f>LEFT(NonScoring!M11,FIND(" ",NonScoring!M11)-1)</f>
        <v>#VALUE!</v>
      </c>
      <c r="G1123" s="21" t="e">
        <f>RIGHT(NonScoring!M11,LEN(NonScoring!M11)-FIND(" ",NonScoring!M11))</f>
        <v>#VALUE!</v>
      </c>
      <c r="H1123" s="21" t="str">
        <f>NonScoring!N11</f>
        <v/>
      </c>
      <c r="I1123" s="21" t="str">
        <f>B1123&amp;A1123</f>
        <v/>
      </c>
      <c r="J1123" s="117">
        <f>NonScoring!O11</f>
        <v>0.0</v>
      </c>
      <c r="K1123" s="127">
        <f>NonScoring!P11</f>
        <v>0.0</v>
      </c>
    </row>
    <row r="1124" spans="1:18">
      <c r="A1124" s="21" t="str">
        <f>NonScoring!S12</f>
        <v/>
      </c>
      <c r="B1124" s="21" t="str">
        <f>NonScoring!R12</f>
        <v/>
      </c>
      <c r="C1124" s="21" t="e">
        <f>NonScoring!Q12</f>
        <v>#N/A</v>
      </c>
      <c r="D1124" s="21" t="s">
        <v>747</v>
      </c>
      <c r="E1124" s="98" t="str">
        <f>NonScoring!L12</f>
        <v>8</v>
      </c>
      <c r="F1124" s="21" t="e">
        <f>LEFT(NonScoring!M12,FIND(" ",NonScoring!M12)-1)</f>
        <v>#VALUE!</v>
      </c>
      <c r="G1124" s="21" t="e">
        <f>RIGHT(NonScoring!M12,LEN(NonScoring!M12)-FIND(" ",NonScoring!M12))</f>
        <v>#VALUE!</v>
      </c>
      <c r="H1124" s="21" t="str">
        <f>NonScoring!N12</f>
        <v/>
      </c>
      <c r="I1124" s="21" t="str">
        <f>B1124&amp;A1124</f>
        <v/>
      </c>
      <c r="J1124" s="117">
        <f>NonScoring!O12</f>
        <v>0.0</v>
      </c>
      <c r="K1124" s="127">
        <f>NonScoring!P12</f>
        <v>0.0</v>
      </c>
    </row>
    <row r="1125" spans="1:18">
      <c r="A1125" s="21" t="str">
        <f>NonScoring!S13</f>
        <v/>
      </c>
      <c r="B1125" s="21" t="str">
        <f>NonScoring!R13</f>
        <v/>
      </c>
      <c r="C1125" s="21" t="e">
        <f>NonScoring!Q13</f>
        <v>#N/A</v>
      </c>
      <c r="D1125" s="21" t="s">
        <v>747</v>
      </c>
      <c r="E1125" s="98" t="str">
        <f>NonScoring!L13</f>
        <v>9</v>
      </c>
      <c r="F1125" s="21" t="e">
        <f>LEFT(NonScoring!M13,FIND(" ",NonScoring!M13)-1)</f>
        <v>#VALUE!</v>
      </c>
      <c r="G1125" s="21" t="e">
        <f>RIGHT(NonScoring!M13,LEN(NonScoring!M13)-FIND(" ",NonScoring!M13))</f>
        <v>#VALUE!</v>
      </c>
      <c r="H1125" s="21" t="str">
        <f>NonScoring!N13</f>
        <v/>
      </c>
      <c r="I1125" s="21" t="str">
        <f>B1125&amp;A1125</f>
        <v/>
      </c>
      <c r="J1125" s="117">
        <f>NonScoring!O13</f>
        <v>0.0</v>
      </c>
      <c r="K1125" s="127">
        <f>NonScoring!P13</f>
        <v>0.0</v>
      </c>
    </row>
    <row r="1126" spans="1:18">
      <c r="A1126" s="21" t="str">
        <f>NonScoring!S14</f>
        <v/>
      </c>
      <c r="B1126" s="21" t="str">
        <f>NonScoring!R14</f>
        <v/>
      </c>
      <c r="C1126" s="21" t="e">
        <f>NonScoring!Q14</f>
        <v>#N/A</v>
      </c>
      <c r="D1126" s="21" t="s">
        <v>747</v>
      </c>
      <c r="E1126" s="98" t="str">
        <f>NonScoring!L14</f>
        <v>10</v>
      </c>
      <c r="F1126" s="21" t="e">
        <f>LEFT(NonScoring!M14,FIND(" ",NonScoring!M14)-1)</f>
        <v>#VALUE!</v>
      </c>
      <c r="G1126" s="21" t="e">
        <f>RIGHT(NonScoring!M14,LEN(NonScoring!M14)-FIND(" ",NonScoring!M14))</f>
        <v>#VALUE!</v>
      </c>
      <c r="H1126" s="21" t="str">
        <f>NonScoring!N14</f>
        <v/>
      </c>
      <c r="I1126" s="21" t="str">
        <f>B1126&amp;A1126</f>
        <v/>
      </c>
      <c r="J1126" s="117">
        <f>NonScoring!O14</f>
        <v>0.0</v>
      </c>
      <c r="K1126" s="127">
        <f>NonScoring!P14</f>
        <v>0.0</v>
      </c>
    </row>
    <row r="1127" spans="1:18">
      <c r="A1127" s="21" t="str">
        <f>NonScoring!S15</f>
        <v/>
      </c>
      <c r="B1127" s="21" t="str">
        <f>NonScoring!R15</f>
        <v/>
      </c>
      <c r="C1127" s="21" t="e">
        <f>NonScoring!Q15</f>
        <v>#N/A</v>
      </c>
      <c r="D1127" s="21" t="s">
        <v>747</v>
      </c>
      <c r="E1127" s="98" t="str">
        <f>NonScoring!L15</f>
        <v>11</v>
      </c>
      <c r="F1127" s="21" t="e">
        <f>LEFT(NonScoring!M15,FIND(" ",NonScoring!M15)-1)</f>
        <v>#VALUE!</v>
      </c>
      <c r="G1127" s="21" t="e">
        <f>RIGHT(NonScoring!M15,LEN(NonScoring!M15)-FIND(" ",NonScoring!M15))</f>
        <v>#VALUE!</v>
      </c>
      <c r="H1127" s="21" t="str">
        <f>NonScoring!N15</f>
        <v/>
      </c>
      <c r="I1127" s="21" t="str">
        <f>B1127&amp;A1127</f>
        <v/>
      </c>
      <c r="J1127" s="117">
        <f>NonScoring!O15</f>
        <v>0.0</v>
      </c>
      <c r="K1127" s="127">
        <f>NonScoring!P15</f>
        <v>0.0</v>
      </c>
    </row>
    <row r="1128" spans="1:18">
      <c r="A1128" s="21" t="str">
        <f>NonScoring!S16</f>
        <v/>
      </c>
      <c r="B1128" s="21" t="str">
        <f>NonScoring!R16</f>
        <v/>
      </c>
      <c r="C1128" s="21" t="e">
        <f>NonScoring!Q16</f>
        <v>#N/A</v>
      </c>
      <c r="D1128" s="21" t="s">
        <v>747</v>
      </c>
      <c r="E1128" s="98" t="str">
        <f>NonScoring!L16</f>
        <v>12</v>
      </c>
      <c r="F1128" s="21" t="e">
        <f>LEFT(NonScoring!M16,FIND(" ",NonScoring!M16)-1)</f>
        <v>#VALUE!</v>
      </c>
      <c r="G1128" s="21" t="e">
        <f>RIGHT(NonScoring!M16,LEN(NonScoring!M16)-FIND(" ",NonScoring!M16))</f>
        <v>#VALUE!</v>
      </c>
      <c r="H1128" s="21" t="str">
        <f>NonScoring!N16</f>
        <v/>
      </c>
      <c r="I1128" s="21" t="str">
        <f>B1128&amp;A1128</f>
        <v/>
      </c>
      <c r="J1128" s="117">
        <f>NonScoring!O16</f>
        <v>0.0</v>
      </c>
      <c r="K1128" s="127">
        <f>NonScoring!P16</f>
        <v>0.0</v>
      </c>
    </row>
    <row r="1129" spans="1:18">
      <c r="A1129" s="21">
        <f>NonScoring!S17</f>
        <v>0.0</v>
      </c>
      <c r="B1129" s="21">
        <f>NonScoring!R17</f>
        <v>0.0</v>
      </c>
      <c r="C1129" s="21">
        <f>NonScoring!Q17</f>
        <v>0.0</v>
      </c>
      <c r="D1129" s="21" t="s">
        <v>747</v>
      </c>
      <c r="E1129" s="98">
        <f>NonScoring!L17</f>
        <v>0.0</v>
      </c>
      <c r="F1129" s="21" t="e">
        <f>LEFT(NonScoring!M17,FIND(" ",NonScoring!M17)-1)</f>
        <v>#VALUE!</v>
      </c>
      <c r="G1129" s="21" t="e">
        <f>RIGHT(NonScoring!M17,LEN(NonScoring!M17)-FIND(" ",NonScoring!M17))</f>
        <v>#VALUE!</v>
      </c>
      <c r="H1129" s="21">
        <f>NonScoring!N17</f>
        <v>0.0</v>
      </c>
      <c r="I1129" s="21" t="str">
        <f>B1129&amp;A1129</f>
        <v>00</v>
      </c>
      <c r="J1129" s="117">
        <f>NonScoring!O17</f>
        <v>0.0</v>
      </c>
      <c r="K1129" s="127">
        <f>NonScoring!P17</f>
        <v>0.0</v>
      </c>
    </row>
    <row r="1130" spans="1:18">
      <c r="A1130" s="21">
        <f>NonScoring!S18</f>
        <v>0.0</v>
      </c>
      <c r="B1130" s="21">
        <f>NonScoring!R18</f>
        <v>0.0</v>
      </c>
      <c r="C1130" s="21">
        <f>NonScoring!Q18</f>
        <v>0.0</v>
      </c>
      <c r="D1130" s="21" t="s">
        <v>747</v>
      </c>
      <c r="E1130" s="98">
        <f>NonScoring!L18</f>
        <v>0.0</v>
      </c>
      <c r="F1130" s="21" t="str">
        <f>LEFT(NonScoring!M18,FIND(" ",NonScoring!M18)-1)</f>
        <v>U15</v>
      </c>
      <c r="G1130" s="21" t="str">
        <f>RIGHT(NonScoring!M18,LEN(NonScoring!M18)-FIND(" ",NonScoring!M18))</f>
        <v>Girls Shot</v>
      </c>
      <c r="H1130" s="21">
        <f>NonScoring!N18</f>
        <v>0.0</v>
      </c>
      <c r="I1130" s="21" t="str">
        <f>B1130&amp;A1130</f>
        <v>00</v>
      </c>
      <c r="J1130" s="117">
        <f>NonScoring!O18</f>
        <v>0.0</v>
      </c>
      <c r="K1130" s="127">
        <f>NonScoring!P18</f>
        <v>0.0</v>
      </c>
    </row>
    <row r="1131" spans="1:18">
      <c r="A1131" s="21" t="str">
        <f>NonScoring!S19</f>
        <v>W</v>
      </c>
      <c r="B1131" s="21" t="str">
        <f>NonScoring!R19</f>
        <v>U15</v>
      </c>
      <c r="C1131" s="21" t="str">
        <f>NonScoring!Q19</f>
        <v>SP3K</v>
      </c>
      <c r="D1131" s="21" t="s">
        <v>747</v>
      </c>
      <c r="E1131" s="98">
        <f>NonScoring!L19</f>
        <v>1.0</v>
      </c>
      <c r="F1131" s="21" t="str">
        <f>LEFT(NonScoring!M19,FIND(" ",NonScoring!M19)-1)</f>
        <v>Evelyn</v>
      </c>
      <c r="G1131" s="21" t="str">
        <f>RIGHT(NonScoring!M19,LEN(NonScoring!M19)-FIND(" ",NonScoring!M19))</f>
        <v>Barter</v>
      </c>
      <c r="H1131" s="21" t="str">
        <f>NonScoring!N19</f>
        <v>Shaftesbury</v>
      </c>
      <c r="I1131" s="21" t="str">
        <f>B1131&amp;A1131</f>
        <v>U15W</v>
      </c>
      <c r="J1131" s="117" t="str">
        <f>NonScoring!O19</f>
        <v>6.96</v>
      </c>
      <c r="K1131" s="127">
        <f>NonScoring!P19</f>
        <v>0.0</v>
      </c>
    </row>
    <row r="1132" spans="1:18">
      <c r="A1132" s="21" t="str">
        <f>NonScoring!S20</f>
        <v>W</v>
      </c>
      <c r="B1132" s="21" t="str">
        <f>NonScoring!R20</f>
        <v>U15</v>
      </c>
      <c r="C1132" s="21" t="str">
        <f>NonScoring!Q20</f>
        <v>SP3K</v>
      </c>
      <c r="D1132" s="21" t="s">
        <v>747</v>
      </c>
      <c r="E1132" s="98">
        <f>NonScoring!L20</f>
        <v>2.0</v>
      </c>
      <c r="F1132" s="21" t="str">
        <f>LEFT(NonScoring!M20,FIND(" ",NonScoring!M20)-1)</f>
        <v>Jessica</v>
      </c>
      <c r="G1132" s="21" t="str">
        <f>RIGHT(NonScoring!M20,LEN(NonScoring!M20)-FIND(" ",NonScoring!M20))</f>
        <v>Nathan</v>
      </c>
      <c r="H1132" s="21" t="str">
        <f>NonScoring!N20</f>
        <v>Shaftesbury</v>
      </c>
      <c r="I1132" s="21" t="str">
        <f>B1132&amp;A1132</f>
        <v>U15W</v>
      </c>
      <c r="J1132" s="117" t="str">
        <f>NonScoring!O20</f>
        <v>6.29</v>
      </c>
      <c r="K1132" s="127">
        <f>NonScoring!P20</f>
        <v>0.0</v>
      </c>
    </row>
    <row r="1133" spans="1:18">
      <c r="A1133" s="21" t="str">
        <f>NonScoring!S21</f>
        <v/>
      </c>
      <c r="B1133" s="21" t="str">
        <f>NonScoring!R21</f>
        <v/>
      </c>
      <c r="C1133" s="21" t="e">
        <f>NonScoring!Q21</f>
        <v>#N/A</v>
      </c>
      <c r="D1133" s="21" t="s">
        <v>747</v>
      </c>
      <c r="E1133" s="98">
        <f>NonScoring!L21</f>
        <v>3.0</v>
      </c>
      <c r="F1133" s="21" t="e">
        <f>LEFT(NonScoring!M21,FIND(" ",NonScoring!M21)-1)</f>
        <v>#VALUE!</v>
      </c>
      <c r="G1133" s="21" t="e">
        <f>RIGHT(NonScoring!M21,LEN(NonScoring!M21)-FIND(" ",NonScoring!M21))</f>
        <v>#VALUE!</v>
      </c>
      <c r="H1133" s="21" t="str">
        <f>NonScoring!N21</f>
        <v/>
      </c>
      <c r="I1133" s="21" t="str">
        <f>B1133&amp;A1133</f>
        <v/>
      </c>
      <c r="J1133" s="117">
        <f>NonScoring!O21</f>
        <v>0.0</v>
      </c>
      <c r="K1133" s="127">
        <f>NonScoring!P21</f>
        <v>0.0</v>
      </c>
    </row>
    <row r="1134" spans="1:18">
      <c r="A1134" s="21" t="str">
        <f>NonScoring!S22</f>
        <v/>
      </c>
      <c r="B1134" s="21" t="str">
        <f>NonScoring!R22</f>
        <v/>
      </c>
      <c r="C1134" s="21" t="e">
        <f>NonScoring!Q22</f>
        <v>#N/A</v>
      </c>
      <c r="D1134" s="21" t="s">
        <v>747</v>
      </c>
      <c r="E1134" s="98" t="str">
        <f>NonScoring!L22</f>
        <v>4</v>
      </c>
      <c r="F1134" s="21" t="e">
        <f>LEFT(NonScoring!M22,FIND(" ",NonScoring!M22)-1)</f>
        <v>#VALUE!</v>
      </c>
      <c r="G1134" s="21" t="e">
        <f>RIGHT(NonScoring!M22,LEN(NonScoring!M22)-FIND(" ",NonScoring!M22))</f>
        <v>#VALUE!</v>
      </c>
      <c r="H1134" s="21" t="str">
        <f>NonScoring!N22</f>
        <v/>
      </c>
      <c r="I1134" s="21" t="str">
        <f>B1134&amp;A1134</f>
        <v/>
      </c>
      <c r="J1134" s="117">
        <f>NonScoring!O22</f>
        <v>0.0</v>
      </c>
      <c r="K1134" s="127">
        <f>NonScoring!P22</f>
        <v>0.0</v>
      </c>
    </row>
    <row r="1135" spans="1:18">
      <c r="A1135" s="21" t="str">
        <f>NonScoring!S23</f>
        <v/>
      </c>
      <c r="B1135" s="21" t="str">
        <f>NonScoring!R23</f>
        <v/>
      </c>
      <c r="C1135" s="21" t="e">
        <f>NonScoring!Q23</f>
        <v>#N/A</v>
      </c>
      <c r="D1135" s="21" t="s">
        <v>747</v>
      </c>
      <c r="E1135" s="98" t="str">
        <f>NonScoring!L23</f>
        <v>5</v>
      </c>
      <c r="F1135" s="21" t="e">
        <f>LEFT(NonScoring!M23,FIND(" ",NonScoring!M23)-1)</f>
        <v>#VALUE!</v>
      </c>
      <c r="G1135" s="21" t="e">
        <f>RIGHT(NonScoring!M23,LEN(NonScoring!M23)-FIND(" ",NonScoring!M23))</f>
        <v>#VALUE!</v>
      </c>
      <c r="H1135" s="21" t="str">
        <f>NonScoring!N23</f>
        <v/>
      </c>
      <c r="I1135" s="21" t="str">
        <f>B1135&amp;A1135</f>
        <v/>
      </c>
      <c r="J1135" s="117">
        <f>NonScoring!O23</f>
        <v>0.0</v>
      </c>
      <c r="K1135" s="127">
        <f>NonScoring!P23</f>
        <v>0.0</v>
      </c>
    </row>
    <row r="1136" spans="1:18">
      <c r="A1136" s="21" t="str">
        <f>NonScoring!S24</f>
        <v/>
      </c>
      <c r="B1136" s="21" t="str">
        <f>NonScoring!R24</f>
        <v/>
      </c>
      <c r="C1136" s="21" t="e">
        <f>NonScoring!Q24</f>
        <v>#N/A</v>
      </c>
      <c r="D1136" s="21" t="s">
        <v>747</v>
      </c>
      <c r="E1136" s="98" t="str">
        <f>NonScoring!L24</f>
        <v>6</v>
      </c>
      <c r="F1136" s="21" t="e">
        <f>LEFT(NonScoring!M24,FIND(" ",NonScoring!M24)-1)</f>
        <v>#VALUE!</v>
      </c>
      <c r="G1136" s="21" t="e">
        <f>RIGHT(NonScoring!M24,LEN(NonScoring!M24)-FIND(" ",NonScoring!M24))</f>
        <v>#VALUE!</v>
      </c>
      <c r="H1136" s="21" t="str">
        <f>NonScoring!N24</f>
        <v/>
      </c>
      <c r="I1136" s="21" t="str">
        <f>B1136&amp;A1136</f>
        <v/>
      </c>
      <c r="J1136" s="117">
        <f>NonScoring!O24</f>
        <v>0.0</v>
      </c>
      <c r="K1136" s="127">
        <f>NonScoring!P24</f>
        <v>0.0</v>
      </c>
    </row>
    <row r="1137" spans="1:18">
      <c r="A1137" s="21" t="str">
        <f>NonScoring!S25</f>
        <v/>
      </c>
      <c r="B1137" s="21" t="str">
        <f>NonScoring!R25</f>
        <v/>
      </c>
      <c r="C1137" s="21" t="e">
        <f>NonScoring!Q25</f>
        <v>#N/A</v>
      </c>
      <c r="D1137" s="21" t="s">
        <v>747</v>
      </c>
      <c r="E1137" s="98" t="str">
        <f>NonScoring!L25</f>
        <v>7</v>
      </c>
      <c r="F1137" s="21" t="e">
        <f>LEFT(NonScoring!M25,FIND(" ",NonScoring!M25)-1)</f>
        <v>#VALUE!</v>
      </c>
      <c r="G1137" s="21" t="e">
        <f>RIGHT(NonScoring!M25,LEN(NonScoring!M25)-FIND(" ",NonScoring!M25))</f>
        <v>#VALUE!</v>
      </c>
      <c r="H1137" s="21" t="str">
        <f>NonScoring!N25</f>
        <v/>
      </c>
      <c r="I1137" s="21" t="str">
        <f>B1137&amp;A1137</f>
        <v/>
      </c>
      <c r="J1137" s="117">
        <f>NonScoring!O25</f>
        <v>0.0</v>
      </c>
      <c r="K1137" s="127">
        <f>NonScoring!P25</f>
        <v>0.0</v>
      </c>
    </row>
    <row r="1138" spans="1:18">
      <c r="A1138" s="21" t="str">
        <f>NonScoring!S26</f>
        <v/>
      </c>
      <c r="B1138" s="21" t="str">
        <f>NonScoring!R26</f>
        <v/>
      </c>
      <c r="C1138" s="21" t="e">
        <f>NonScoring!Q26</f>
        <v>#N/A</v>
      </c>
      <c r="D1138" s="21" t="s">
        <v>747</v>
      </c>
      <c r="E1138" s="98" t="str">
        <f>NonScoring!L26</f>
        <v>8</v>
      </c>
      <c r="F1138" s="21" t="e">
        <f>LEFT(NonScoring!M26,FIND(" ",NonScoring!M26)-1)</f>
        <v>#VALUE!</v>
      </c>
      <c r="G1138" s="21" t="e">
        <f>RIGHT(NonScoring!M26,LEN(NonScoring!M26)-FIND(" ",NonScoring!M26))</f>
        <v>#VALUE!</v>
      </c>
      <c r="H1138" s="21" t="str">
        <f>NonScoring!N26</f>
        <v/>
      </c>
      <c r="I1138" s="21" t="str">
        <f>B1138&amp;A1138</f>
        <v/>
      </c>
      <c r="J1138" s="117">
        <f>NonScoring!O26</f>
        <v>0.0</v>
      </c>
      <c r="K1138" s="127">
        <f>NonScoring!P26</f>
        <v>0.0</v>
      </c>
    </row>
    <row r="1139" spans="1:18">
      <c r="A1139" s="21" t="str">
        <f>NonScoring!S27</f>
        <v/>
      </c>
      <c r="B1139" s="21" t="str">
        <f>NonScoring!R27</f>
        <v/>
      </c>
      <c r="C1139" s="21" t="e">
        <f>NonScoring!Q27</f>
        <v>#N/A</v>
      </c>
      <c r="D1139" s="21" t="s">
        <v>747</v>
      </c>
      <c r="E1139" s="98" t="str">
        <f>NonScoring!L27</f>
        <v>9</v>
      </c>
      <c r="F1139" s="21" t="e">
        <f>LEFT(NonScoring!M27,FIND(" ",NonScoring!M27)-1)</f>
        <v>#VALUE!</v>
      </c>
      <c r="G1139" s="21" t="e">
        <f>RIGHT(NonScoring!M27,LEN(NonScoring!M27)-FIND(" ",NonScoring!M27))</f>
        <v>#VALUE!</v>
      </c>
      <c r="H1139" s="21" t="str">
        <f>NonScoring!N27</f>
        <v/>
      </c>
      <c r="I1139" s="21" t="str">
        <f>B1139&amp;A1139</f>
        <v/>
      </c>
      <c r="J1139" s="117">
        <f>NonScoring!O27</f>
        <v>0.0</v>
      </c>
      <c r="K1139" s="127">
        <f>NonScoring!P27</f>
        <v>0.0</v>
      </c>
    </row>
    <row r="1140" spans="1:18">
      <c r="A1140" s="21" t="str">
        <f>NonScoring!S28</f>
        <v/>
      </c>
      <c r="B1140" s="21" t="str">
        <f>NonScoring!R28</f>
        <v/>
      </c>
      <c r="C1140" s="21" t="e">
        <f>NonScoring!Q28</f>
        <v>#N/A</v>
      </c>
      <c r="D1140" s="21" t="s">
        <v>747</v>
      </c>
      <c r="E1140" s="98" t="str">
        <f>NonScoring!L28</f>
        <v>10</v>
      </c>
      <c r="F1140" s="21" t="e">
        <f>LEFT(NonScoring!M28,FIND(" ",NonScoring!M28)-1)</f>
        <v>#VALUE!</v>
      </c>
      <c r="G1140" s="21" t="e">
        <f>RIGHT(NonScoring!M28,LEN(NonScoring!M28)-FIND(" ",NonScoring!M28))</f>
        <v>#VALUE!</v>
      </c>
      <c r="H1140" s="21" t="str">
        <f>NonScoring!N28</f>
        <v/>
      </c>
      <c r="I1140" s="21" t="str">
        <f>B1140&amp;A1140</f>
        <v/>
      </c>
      <c r="J1140" s="117">
        <f>NonScoring!O28</f>
        <v>0.0</v>
      </c>
      <c r="K1140" s="127">
        <f>NonScoring!P28</f>
        <v>0.0</v>
      </c>
    </row>
    <row r="1141" spans="1:18">
      <c r="A1141" s="21" t="str">
        <f>NonScoring!S29</f>
        <v/>
      </c>
      <c r="B1141" s="21" t="str">
        <f>NonScoring!R29</f>
        <v/>
      </c>
      <c r="C1141" s="21" t="e">
        <f>NonScoring!Q29</f>
        <v>#N/A</v>
      </c>
      <c r="D1141" s="21" t="s">
        <v>747</v>
      </c>
      <c r="E1141" s="98" t="str">
        <f>NonScoring!L29</f>
        <v>11</v>
      </c>
      <c r="F1141" s="21" t="e">
        <f>LEFT(NonScoring!M29,FIND(" ",NonScoring!M29)-1)</f>
        <v>#VALUE!</v>
      </c>
      <c r="G1141" s="21" t="e">
        <f>RIGHT(NonScoring!M29,LEN(NonScoring!M29)-FIND(" ",NonScoring!M29))</f>
        <v>#VALUE!</v>
      </c>
      <c r="H1141" s="21" t="str">
        <f>NonScoring!N29</f>
        <v/>
      </c>
      <c r="I1141" s="21" t="str">
        <f>B1141&amp;A1141</f>
        <v/>
      </c>
      <c r="J1141" s="117">
        <f>NonScoring!O29</f>
        <v>0.0</v>
      </c>
      <c r="K1141" s="127">
        <f>NonScoring!P29</f>
        <v>0.0</v>
      </c>
    </row>
    <row r="1142" spans="1:18">
      <c r="A1142" s="21" t="str">
        <f>NonScoring!S30</f>
        <v/>
      </c>
      <c r="B1142" s="21" t="str">
        <f>NonScoring!R30</f>
        <v/>
      </c>
      <c r="C1142" s="21" t="e">
        <f>NonScoring!Q30</f>
        <v>#N/A</v>
      </c>
      <c r="D1142" s="21" t="s">
        <v>747</v>
      </c>
      <c r="E1142" s="98" t="str">
        <f>NonScoring!L30</f>
        <v>12</v>
      </c>
      <c r="F1142" s="21" t="e">
        <f>LEFT(NonScoring!M30,FIND(" ",NonScoring!M30)-1)</f>
        <v>#VALUE!</v>
      </c>
      <c r="G1142" s="21" t="e">
        <f>RIGHT(NonScoring!M30,LEN(NonScoring!M30)-FIND(" ",NonScoring!M30))</f>
        <v>#VALUE!</v>
      </c>
      <c r="H1142" s="21" t="str">
        <f>NonScoring!N30</f>
        <v/>
      </c>
      <c r="I1142" s="21" t="str">
        <f>B1142&amp;A1142</f>
        <v/>
      </c>
      <c r="J1142" s="117">
        <f>NonScoring!O30</f>
        <v>0.0</v>
      </c>
      <c r="K1142" s="127">
        <f>NonScoring!P30</f>
        <v>0.0</v>
      </c>
    </row>
    <row r="1143" spans="1:18">
      <c r="A1143" s="21">
        <f>NonScoring!S31</f>
        <v>0.0</v>
      </c>
      <c r="B1143" s="21">
        <f>NonScoring!R31</f>
        <v>0.0</v>
      </c>
      <c r="C1143" s="21">
        <f>NonScoring!Q31</f>
        <v>0.0</v>
      </c>
      <c r="D1143" s="21" t="s">
        <v>747</v>
      </c>
      <c r="E1143" s="98">
        <f>NonScoring!L31</f>
        <v>0.0</v>
      </c>
      <c r="F1143" s="21" t="e">
        <f>LEFT(NonScoring!M31,FIND(" ",NonScoring!M31)-1)</f>
        <v>#VALUE!</v>
      </c>
      <c r="G1143" s="21" t="e">
        <f>RIGHT(NonScoring!M31,LEN(NonScoring!M31)-FIND(" ",NonScoring!M31))</f>
        <v>#VALUE!</v>
      </c>
      <c r="H1143" s="21">
        <f>NonScoring!N31</f>
        <v>0.0</v>
      </c>
      <c r="I1143" s="21" t="str">
        <f>B1143&amp;A1143</f>
        <v>00</v>
      </c>
      <c r="J1143" s="117">
        <f>NonScoring!O31</f>
        <v>0.0</v>
      </c>
      <c r="K1143" s="127">
        <f>NonScoring!P31</f>
        <v>0.0</v>
      </c>
    </row>
    <row r="1144" spans="1:18">
      <c r="A1144" s="21">
        <f>NonScoring!S32</f>
        <v>0.0</v>
      </c>
      <c r="B1144" s="21">
        <f>NonScoring!R32</f>
        <v>0.0</v>
      </c>
      <c r="C1144" s="21">
        <f>NonScoring!Q32</f>
        <v>0.0</v>
      </c>
      <c r="D1144" s="21" t="s">
        <v>747</v>
      </c>
      <c r="E1144" s="98">
        <f>NonScoring!L32</f>
        <v>0.0</v>
      </c>
      <c r="F1144" s="21" t="str">
        <f>LEFT(NonScoring!M32,FIND(" ",NonScoring!M32)-1)</f>
        <v>U11</v>
      </c>
      <c r="G1144" s="21" t="str">
        <f>RIGHT(NonScoring!M32,LEN(NonScoring!M32)-FIND(" ",NonScoring!M32))</f>
        <v>Boys' Vortex</v>
      </c>
      <c r="H1144" s="21">
        <f>NonScoring!N32</f>
        <v>0.0</v>
      </c>
      <c r="I1144" s="21" t="str">
        <f>B1144&amp;A1144</f>
        <v>00</v>
      </c>
      <c r="J1144" s="117">
        <f>NonScoring!O32</f>
        <v>0.0</v>
      </c>
      <c r="K1144" s="127">
        <f>NonScoring!P32</f>
        <v>0.0</v>
      </c>
    </row>
    <row r="1145" spans="1:18">
      <c r="A1145" s="21" t="str">
        <f>NonScoring!S33</f>
        <v>M</v>
      </c>
      <c r="B1145" s="21" t="str">
        <f>NonScoring!R33</f>
        <v>U11</v>
      </c>
      <c r="C1145" s="21" t="e">
        <f>NonScoring!Q33</f>
        <v>#N/A</v>
      </c>
      <c r="D1145" s="21" t="s">
        <v>747</v>
      </c>
      <c r="E1145" s="98">
        <f>NonScoring!L33</f>
        <v>1.0</v>
      </c>
      <c r="F1145" s="21" t="str">
        <f>LEFT(NonScoring!M33,FIND(" ",NonScoring!M33)-1)</f>
        <v>Liam</v>
      </c>
      <c r="G1145" s="21" t="str">
        <f>RIGHT(NonScoring!M33,LEN(NonScoring!M33)-FIND(" ",NonScoring!M33))</f>
        <v>Baily</v>
      </c>
      <c r="H1145" s="21" t="str">
        <f>NonScoring!N33</f>
        <v>Highgate</v>
      </c>
      <c r="I1145" s="21" t="str">
        <f>B1145&amp;A1145</f>
        <v>U11M</v>
      </c>
      <c r="J1145" s="117" t="str">
        <f>NonScoring!O33</f>
        <v>24.85</v>
      </c>
      <c r="K1145" s="127">
        <f>NonScoring!P33</f>
        <v>0.0</v>
      </c>
    </row>
    <row r="1146" spans="1:18">
      <c r="A1146" s="21" t="str">
        <f>NonScoring!S34</f>
        <v>M</v>
      </c>
      <c r="B1146" s="21" t="str">
        <f>NonScoring!R34</f>
        <v>U11</v>
      </c>
      <c r="C1146" s="21" t="e">
        <f>NonScoring!Q34</f>
        <v>#N/A</v>
      </c>
      <c r="D1146" s="21" t="s">
        <v>747</v>
      </c>
      <c r="E1146" s="98">
        <f>NonScoring!L34</f>
        <v>2.0</v>
      </c>
      <c r="F1146" s="21" t="str">
        <f>LEFT(NonScoring!M34,FIND(" ",NonScoring!M34)-1)</f>
        <v>Zac</v>
      </c>
      <c r="G1146" s="21" t="str">
        <f>RIGHT(NonScoring!M34,LEN(NonScoring!M34)-FIND(" ",NonScoring!M34))</f>
        <v>Bindon-Goss</v>
      </c>
      <c r="H1146" s="21" t="str">
        <f>NonScoring!N34</f>
        <v>Barnet</v>
      </c>
      <c r="I1146" s="21" t="str">
        <f>B1146&amp;A1146</f>
        <v>U11M</v>
      </c>
      <c r="J1146" s="117" t="str">
        <f>NonScoring!O34</f>
        <v>24.13</v>
      </c>
      <c r="K1146" s="127">
        <f>NonScoring!P34</f>
        <v>0.0</v>
      </c>
    </row>
    <row r="1147" spans="1:18">
      <c r="A1147" s="21">
        <f>NonScoring!S35</f>
        <v>0.0</v>
      </c>
      <c r="B1147" s="21" t="str">
        <f>NonScoring!R35</f>
        <v/>
      </c>
      <c r="C1147" s="21" t="e">
        <f>NonScoring!Q35</f>
        <v>#N/A</v>
      </c>
      <c r="D1147" s="21" t="s">
        <v>747</v>
      </c>
      <c r="E1147" s="98">
        <f>NonScoring!L35</f>
        <v>3.0</v>
      </c>
      <c r="F1147" s="21" t="e">
        <f>LEFT(NonScoring!M35,FIND(" ",NonScoring!M35)-1)</f>
        <v>#VALUE!</v>
      </c>
      <c r="G1147" s="21" t="e">
        <f>RIGHT(NonScoring!M35,LEN(NonScoring!M35)-FIND(" ",NonScoring!M35))</f>
        <v>#VALUE!</v>
      </c>
      <c r="H1147" s="21" t="str">
        <f>NonScoring!N35</f>
        <v/>
      </c>
      <c r="I1147" s="21" t="str">
        <f>B1147&amp;A1147</f>
        <v>0</v>
      </c>
      <c r="J1147" s="117">
        <f>NonScoring!O35</f>
        <v>0.0</v>
      </c>
      <c r="K1147" s="127">
        <f>NonScoring!P35</f>
        <v>0.0</v>
      </c>
    </row>
    <row r="1148" spans="1:18">
      <c r="A1148" s="21" t="str">
        <f>NonScoring!S36</f>
        <v/>
      </c>
      <c r="B1148" s="21" t="str">
        <f>NonScoring!R36</f>
        <v/>
      </c>
      <c r="C1148" s="21" t="e">
        <f>NonScoring!Q36</f>
        <v>#N/A</v>
      </c>
      <c r="D1148" s="21" t="s">
        <v>747</v>
      </c>
      <c r="E1148" s="98" t="str">
        <f>NonScoring!L36</f>
        <v>4</v>
      </c>
      <c r="F1148" s="21" t="e">
        <f>LEFT(NonScoring!M36,FIND(" ",NonScoring!M36)-1)</f>
        <v>#VALUE!</v>
      </c>
      <c r="G1148" s="21" t="e">
        <f>RIGHT(NonScoring!M36,LEN(NonScoring!M36)-FIND(" ",NonScoring!M36))</f>
        <v>#VALUE!</v>
      </c>
      <c r="H1148" s="21" t="str">
        <f>NonScoring!N36</f>
        <v/>
      </c>
      <c r="I1148" s="21" t="str">
        <f>B1148&amp;A1148</f>
        <v/>
      </c>
      <c r="J1148" s="117">
        <f>NonScoring!O36</f>
        <v>0.0</v>
      </c>
      <c r="K1148" s="127">
        <f>NonScoring!P36</f>
        <v>0.0</v>
      </c>
    </row>
    <row r="1149" spans="1:18">
      <c r="A1149" s="21" t="str">
        <f>NonScoring!S37</f>
        <v/>
      </c>
      <c r="B1149" s="21" t="str">
        <f>NonScoring!R37</f>
        <v/>
      </c>
      <c r="C1149" s="21" t="e">
        <f>NonScoring!Q37</f>
        <v>#N/A</v>
      </c>
      <c r="D1149" s="21" t="s">
        <v>747</v>
      </c>
      <c r="E1149" s="98" t="str">
        <f>NonScoring!L37</f>
        <v>5</v>
      </c>
      <c r="F1149" s="21" t="e">
        <f>LEFT(NonScoring!M37,FIND(" ",NonScoring!M37)-1)</f>
        <v>#VALUE!</v>
      </c>
      <c r="G1149" s="21" t="e">
        <f>RIGHT(NonScoring!M37,LEN(NonScoring!M37)-FIND(" ",NonScoring!M37))</f>
        <v>#VALUE!</v>
      </c>
      <c r="H1149" s="21" t="str">
        <f>NonScoring!N37</f>
        <v/>
      </c>
      <c r="I1149" s="21" t="str">
        <f>B1149&amp;A1149</f>
        <v/>
      </c>
      <c r="J1149" s="117">
        <f>NonScoring!O37</f>
        <v>0.0</v>
      </c>
      <c r="K1149" s="127">
        <f>NonScoring!P37</f>
        <v>0.0</v>
      </c>
    </row>
    <row r="1150" spans="1:18">
      <c r="A1150" s="21" t="str">
        <f>NonScoring!S38</f>
        <v/>
      </c>
      <c r="B1150" s="21" t="str">
        <f>NonScoring!R38</f>
        <v/>
      </c>
      <c r="C1150" s="21" t="e">
        <f>NonScoring!Q38</f>
        <v>#N/A</v>
      </c>
      <c r="D1150" s="21" t="s">
        <v>747</v>
      </c>
      <c r="E1150" s="98" t="str">
        <f>NonScoring!L38</f>
        <v>6</v>
      </c>
      <c r="F1150" s="21" t="e">
        <f>LEFT(NonScoring!M38,FIND(" ",NonScoring!M38)-1)</f>
        <v>#VALUE!</v>
      </c>
      <c r="G1150" s="21" t="e">
        <f>RIGHT(NonScoring!M38,LEN(NonScoring!M38)-FIND(" ",NonScoring!M38))</f>
        <v>#VALUE!</v>
      </c>
      <c r="H1150" s="21" t="str">
        <f>NonScoring!N38</f>
        <v/>
      </c>
      <c r="I1150" s="21" t="str">
        <f>B1150&amp;A1150</f>
        <v/>
      </c>
      <c r="J1150" s="117">
        <f>NonScoring!O38</f>
        <v>0.0</v>
      </c>
      <c r="K1150" s="127">
        <f>NonScoring!P38</f>
        <v>0.0</v>
      </c>
    </row>
    <row r="1151" spans="1:18">
      <c r="A1151" s="21" t="str">
        <f>NonScoring!S39</f>
        <v/>
      </c>
      <c r="B1151" s="21" t="str">
        <f>NonScoring!R39</f>
        <v/>
      </c>
      <c r="C1151" s="21" t="e">
        <f>NonScoring!Q39</f>
        <v>#N/A</v>
      </c>
      <c r="D1151" s="21" t="s">
        <v>747</v>
      </c>
      <c r="E1151" s="98" t="str">
        <f>NonScoring!L39</f>
        <v>7</v>
      </c>
      <c r="F1151" s="21" t="e">
        <f>LEFT(NonScoring!M39,FIND(" ",NonScoring!M39)-1)</f>
        <v>#VALUE!</v>
      </c>
      <c r="G1151" s="21" t="e">
        <f>RIGHT(NonScoring!M39,LEN(NonScoring!M39)-FIND(" ",NonScoring!M39))</f>
        <v>#VALUE!</v>
      </c>
      <c r="H1151" s="21" t="str">
        <f>NonScoring!N39</f>
        <v/>
      </c>
      <c r="I1151" s="21" t="str">
        <f>B1151&amp;A1151</f>
        <v/>
      </c>
      <c r="J1151" s="117">
        <f>NonScoring!O39</f>
        <v>0.0</v>
      </c>
      <c r="K1151" s="127">
        <f>NonScoring!P39</f>
        <v>0.0</v>
      </c>
    </row>
    <row r="1152" spans="1:18">
      <c r="A1152" s="21" t="str">
        <f>NonScoring!S40</f>
        <v/>
      </c>
      <c r="B1152" s="21" t="str">
        <f>NonScoring!R40</f>
        <v/>
      </c>
      <c r="C1152" s="21" t="e">
        <f>NonScoring!Q40</f>
        <v>#N/A</v>
      </c>
      <c r="D1152" s="21" t="s">
        <v>747</v>
      </c>
      <c r="E1152" s="98" t="str">
        <f>NonScoring!L40</f>
        <v>8</v>
      </c>
      <c r="F1152" s="21" t="e">
        <f>LEFT(NonScoring!M40,FIND(" ",NonScoring!M40)-1)</f>
        <v>#VALUE!</v>
      </c>
      <c r="G1152" s="21" t="e">
        <f>RIGHT(NonScoring!M40,LEN(NonScoring!M40)-FIND(" ",NonScoring!M40))</f>
        <v>#VALUE!</v>
      </c>
      <c r="H1152" s="21" t="str">
        <f>NonScoring!N40</f>
        <v/>
      </c>
      <c r="I1152" s="21" t="str">
        <f>B1152&amp;A1152</f>
        <v/>
      </c>
      <c r="J1152" s="117">
        <f>NonScoring!O40</f>
        <v>0.0</v>
      </c>
      <c r="K1152" s="127">
        <f>NonScoring!P40</f>
        <v>0.0</v>
      </c>
    </row>
    <row r="1153" spans="1:18">
      <c r="A1153" s="21" t="str">
        <f>NonScoring!S41</f>
        <v/>
      </c>
      <c r="B1153" s="21" t="str">
        <f>NonScoring!R41</f>
        <v/>
      </c>
      <c r="C1153" s="21" t="e">
        <f>NonScoring!Q41</f>
        <v>#N/A</v>
      </c>
      <c r="D1153" s="21" t="s">
        <v>747</v>
      </c>
      <c r="E1153" s="98" t="str">
        <f>NonScoring!L41</f>
        <v>9</v>
      </c>
      <c r="F1153" s="21" t="e">
        <f>LEFT(NonScoring!M41,FIND(" ",NonScoring!M41)-1)</f>
        <v>#VALUE!</v>
      </c>
      <c r="G1153" s="21" t="e">
        <f>RIGHT(NonScoring!M41,LEN(NonScoring!M41)-FIND(" ",NonScoring!M41))</f>
        <v>#VALUE!</v>
      </c>
      <c r="H1153" s="21" t="str">
        <f>NonScoring!N41</f>
        <v/>
      </c>
      <c r="I1153" s="21" t="str">
        <f>B1153&amp;A1153</f>
        <v/>
      </c>
      <c r="J1153" s="117">
        <f>NonScoring!O41</f>
        <v>0.0</v>
      </c>
      <c r="K1153" s="127">
        <f>NonScoring!P41</f>
        <v>0.0</v>
      </c>
    </row>
    <row r="1154" spans="1:18">
      <c r="A1154" s="21" t="str">
        <f>NonScoring!S42</f>
        <v/>
      </c>
      <c r="B1154" s="21" t="str">
        <f>NonScoring!R42</f>
        <v/>
      </c>
      <c r="C1154" s="21" t="e">
        <f>NonScoring!Q42</f>
        <v>#N/A</v>
      </c>
      <c r="D1154" s="21" t="s">
        <v>747</v>
      </c>
      <c r="E1154" s="98" t="str">
        <f>NonScoring!L42</f>
        <v>10</v>
      </c>
      <c r="F1154" s="21" t="e">
        <f>LEFT(NonScoring!M42,FIND(" ",NonScoring!M42)-1)</f>
        <v>#VALUE!</v>
      </c>
      <c r="G1154" s="21" t="e">
        <f>RIGHT(NonScoring!M42,LEN(NonScoring!M42)-FIND(" ",NonScoring!M42))</f>
        <v>#VALUE!</v>
      </c>
      <c r="H1154" s="21" t="str">
        <f>NonScoring!N42</f>
        <v/>
      </c>
      <c r="I1154" s="21" t="str">
        <f>B1154&amp;A1154</f>
        <v/>
      </c>
      <c r="J1154" s="117">
        <f>NonScoring!O42</f>
        <v>0.0</v>
      </c>
      <c r="K1154" s="127">
        <f>NonScoring!P42</f>
        <v>0.0</v>
      </c>
    </row>
    <row r="1155" spans="1:18">
      <c r="A1155" s="21" t="str">
        <f>NonScoring!S43</f>
        <v/>
      </c>
      <c r="B1155" s="21" t="str">
        <f>NonScoring!R43</f>
        <v/>
      </c>
      <c r="C1155" s="21" t="e">
        <f>NonScoring!Q43</f>
        <v>#N/A</v>
      </c>
      <c r="D1155" s="21" t="s">
        <v>747</v>
      </c>
      <c r="E1155" s="98" t="str">
        <f>NonScoring!L43</f>
        <v>11</v>
      </c>
      <c r="F1155" s="21" t="e">
        <f>LEFT(NonScoring!M43,FIND(" ",NonScoring!M43)-1)</f>
        <v>#VALUE!</v>
      </c>
      <c r="G1155" s="21" t="e">
        <f>RIGHT(NonScoring!M43,LEN(NonScoring!M43)-FIND(" ",NonScoring!M43))</f>
        <v>#VALUE!</v>
      </c>
      <c r="H1155" s="21" t="str">
        <f>NonScoring!N43</f>
        <v/>
      </c>
      <c r="I1155" s="21" t="str">
        <f>B1155&amp;A1155</f>
        <v/>
      </c>
      <c r="J1155" s="117">
        <f>NonScoring!O43</f>
        <v>0.0</v>
      </c>
      <c r="K1155" s="127">
        <f>NonScoring!P43</f>
        <v>0.0</v>
      </c>
    </row>
    <row r="1156" spans="1:18">
      <c r="A1156" s="21" t="str">
        <f>NonScoring!S44</f>
        <v/>
      </c>
      <c r="B1156" s="21" t="str">
        <f>NonScoring!R44</f>
        <v/>
      </c>
      <c r="C1156" s="21" t="e">
        <f>NonScoring!Q44</f>
        <v>#N/A</v>
      </c>
      <c r="D1156" s="21" t="s">
        <v>747</v>
      </c>
      <c r="E1156" s="98" t="str">
        <f>NonScoring!L44</f>
        <v>12</v>
      </c>
      <c r="F1156" s="21" t="e">
        <f>LEFT(NonScoring!M44,FIND(" ",NonScoring!M44)-1)</f>
        <v>#VALUE!</v>
      </c>
      <c r="G1156" s="21" t="e">
        <f>RIGHT(NonScoring!M44,LEN(NonScoring!M44)-FIND(" ",NonScoring!M44))</f>
        <v>#VALUE!</v>
      </c>
      <c r="H1156" s="21" t="str">
        <f>NonScoring!N44</f>
        <v/>
      </c>
      <c r="I1156" s="21" t="str">
        <f>B1156&amp;A1156</f>
        <v/>
      </c>
      <c r="J1156" s="117">
        <f>NonScoring!O44</f>
        <v>0.0</v>
      </c>
      <c r="K1156" s="127">
        <f>NonScoring!P44</f>
        <v>0.0</v>
      </c>
    </row>
    <row r="1157" spans="1:18">
      <c r="A1157" s="21">
        <f>NonScoring!S45</f>
        <v>0.0</v>
      </c>
      <c r="B1157" s="21">
        <f>NonScoring!R45</f>
        <v>0.0</v>
      </c>
      <c r="C1157" s="21">
        <f>NonScoring!Q45</f>
        <v>0.0</v>
      </c>
      <c r="D1157" s="21" t="s">
        <v>747</v>
      </c>
      <c r="E1157" s="98">
        <f>NonScoring!L45</f>
        <v>0.0</v>
      </c>
      <c r="F1157" s="21" t="e">
        <f>LEFT(NonScoring!M45,FIND(" ",NonScoring!M45)-1)</f>
        <v>#VALUE!</v>
      </c>
      <c r="G1157" s="21" t="e">
        <f>RIGHT(NonScoring!M45,LEN(NonScoring!M45)-FIND(" ",NonScoring!M45))</f>
        <v>#VALUE!</v>
      </c>
      <c r="H1157" s="21">
        <f>NonScoring!N45</f>
        <v>0.0</v>
      </c>
      <c r="I1157" s="21" t="str">
        <f>B1157&amp;A1157</f>
        <v>00</v>
      </c>
      <c r="J1157" s="117">
        <f>NonScoring!O45</f>
        <v>0.0</v>
      </c>
      <c r="K1157" s="127">
        <f>NonScoring!P45</f>
        <v>0.0</v>
      </c>
    </row>
    <row r="1158" spans="1:18">
      <c r="A1158" s="21">
        <f>NonScoring!S46</f>
        <v>0.0</v>
      </c>
      <c r="B1158" s="21">
        <f>NonScoring!R46</f>
        <v>0.0</v>
      </c>
      <c r="C1158" s="21">
        <f>NonScoring!Q46</f>
        <v>0.0</v>
      </c>
      <c r="D1158" s="21" t="s">
        <v>747</v>
      </c>
      <c r="E1158" s="98">
        <f>NonScoring!L46</f>
        <v>0.0</v>
      </c>
      <c r="F1158" s="21" t="str">
        <f>LEFT(NonScoring!M46,FIND(" ",NonScoring!M46)-1)</f>
        <v>U11</v>
      </c>
      <c r="G1158" s="21" t="str">
        <f>RIGHT(NonScoring!M46,LEN(NonScoring!M46)-FIND(" ",NonScoring!M46))</f>
        <v>Boys' Long Jump</v>
      </c>
      <c r="H1158" s="21">
        <f>NonScoring!N46</f>
        <v>0.0</v>
      </c>
      <c r="I1158" s="21" t="str">
        <f>B1158&amp;A1158</f>
        <v>00</v>
      </c>
      <c r="J1158" s="117">
        <f>NonScoring!O46</f>
        <v>0.0</v>
      </c>
      <c r="K1158" s="127">
        <f>NonScoring!P46</f>
        <v>0.0</v>
      </c>
    </row>
    <row r="1159" spans="1:18">
      <c r="A1159" s="21" t="str">
        <f>NonScoring!S47</f>
        <v>M</v>
      </c>
      <c r="B1159" s="21" t="str">
        <f>NonScoring!R47</f>
        <v>U11</v>
      </c>
      <c r="C1159" s="21" t="str">
        <f>NonScoring!Q47</f>
        <v>LJ</v>
      </c>
      <c r="D1159" s="21" t="s">
        <v>747</v>
      </c>
      <c r="E1159" s="98">
        <f>NonScoring!L47</f>
        <v>1.0</v>
      </c>
      <c r="F1159" s="21" t="str">
        <f>LEFT(NonScoring!M47,FIND(" ",NonScoring!M47)-1)</f>
        <v>Orson</v>
      </c>
      <c r="G1159" s="21" t="str">
        <f>RIGHT(NonScoring!M47,LEN(NonScoring!M47)-FIND(" ",NonScoring!M47))</f>
        <v>Hall</v>
      </c>
      <c r="H1159" s="21" t="str">
        <f>NonScoring!N47</f>
        <v>Highgate</v>
      </c>
      <c r="I1159" s="21" t="str">
        <f>B1159&amp;A1159</f>
        <v>U11M</v>
      </c>
      <c r="J1159" s="117" t="str">
        <f>NonScoring!O47</f>
        <v>3.03</v>
      </c>
      <c r="K1159" s="127">
        <f>NonScoring!P47</f>
        <v>0.0</v>
      </c>
    </row>
    <row r="1160" spans="1:18">
      <c r="A1160" s="21" t="str">
        <f>NonScoring!S48</f>
        <v/>
      </c>
      <c r="B1160" s="21" t="str">
        <f>NonScoring!R48</f>
        <v/>
      </c>
      <c r="C1160" s="21" t="e">
        <f>NonScoring!Q48</f>
        <v>#N/A</v>
      </c>
      <c r="D1160" s="21" t="s">
        <v>747</v>
      </c>
      <c r="E1160" s="98">
        <f>NonScoring!L48</f>
        <v>2.0</v>
      </c>
      <c r="F1160" s="21" t="e">
        <f>LEFT(NonScoring!M48,FIND(" ",NonScoring!M48)-1)</f>
        <v>#VALUE!</v>
      </c>
      <c r="G1160" s="21" t="e">
        <f>RIGHT(NonScoring!M48,LEN(NonScoring!M48)-FIND(" ",NonScoring!M48))</f>
        <v>#VALUE!</v>
      </c>
      <c r="H1160" s="21" t="str">
        <f>NonScoring!N48</f>
        <v/>
      </c>
      <c r="I1160" s="21" t="str">
        <f>B1160&amp;A1160</f>
        <v/>
      </c>
      <c r="J1160" s="117">
        <f>NonScoring!O48</f>
        <v>0.0</v>
      </c>
      <c r="K1160" s="127">
        <f>NonScoring!P48</f>
        <v>0.0</v>
      </c>
    </row>
    <row r="1161" spans="1:18">
      <c r="A1161" s="21" t="str">
        <f>NonScoring!S49</f>
        <v/>
      </c>
      <c r="B1161" s="21" t="str">
        <f>NonScoring!R49</f>
        <v/>
      </c>
      <c r="C1161" s="21" t="e">
        <f>NonScoring!Q49</f>
        <v>#N/A</v>
      </c>
      <c r="D1161" s="21" t="s">
        <v>747</v>
      </c>
      <c r="E1161" s="98">
        <f>NonScoring!L49</f>
        <v>3.0</v>
      </c>
      <c r="F1161" s="21" t="e">
        <f>LEFT(NonScoring!M49,FIND(" ",NonScoring!M49)-1)</f>
        <v>#VALUE!</v>
      </c>
      <c r="G1161" s="21" t="e">
        <f>RIGHT(NonScoring!M49,LEN(NonScoring!M49)-FIND(" ",NonScoring!M49))</f>
        <v>#VALUE!</v>
      </c>
      <c r="H1161" s="21" t="str">
        <f>NonScoring!N49</f>
        <v/>
      </c>
      <c r="I1161" s="21" t="str">
        <f>B1161&amp;A1161</f>
        <v/>
      </c>
      <c r="J1161" s="117">
        <f>NonScoring!O49</f>
        <v>0.0</v>
      </c>
      <c r="K1161" s="127">
        <f>NonScoring!P49</f>
        <v>0.0</v>
      </c>
    </row>
    <row r="1162" spans="1:18">
      <c r="A1162" s="21" t="str">
        <f>NonScoring!S50</f>
        <v/>
      </c>
      <c r="B1162" s="21" t="str">
        <f>NonScoring!R50</f>
        <v/>
      </c>
      <c r="C1162" s="21" t="e">
        <f>NonScoring!Q50</f>
        <v>#N/A</v>
      </c>
      <c r="D1162" s="21" t="s">
        <v>747</v>
      </c>
      <c r="E1162" s="98" t="str">
        <f>NonScoring!L50</f>
        <v>4</v>
      </c>
      <c r="F1162" s="21" t="e">
        <f>LEFT(NonScoring!M50,FIND(" ",NonScoring!M50)-1)</f>
        <v>#VALUE!</v>
      </c>
      <c r="G1162" s="21" t="e">
        <f>RIGHT(NonScoring!M50,LEN(NonScoring!M50)-FIND(" ",NonScoring!M50))</f>
        <v>#VALUE!</v>
      </c>
      <c r="H1162" s="21" t="str">
        <f>NonScoring!N50</f>
        <v/>
      </c>
      <c r="I1162" s="21" t="str">
        <f>B1162&amp;A1162</f>
        <v/>
      </c>
      <c r="J1162" s="117">
        <f>NonScoring!O50</f>
        <v>0.0</v>
      </c>
      <c r="K1162" s="127">
        <f>NonScoring!P50</f>
        <v>0.0</v>
      </c>
    </row>
    <row r="1163" spans="1:18">
      <c r="A1163" s="21" t="str">
        <f>NonScoring!S51</f>
        <v/>
      </c>
      <c r="B1163" s="21" t="str">
        <f>NonScoring!R51</f>
        <v/>
      </c>
      <c r="C1163" s="21" t="e">
        <f>NonScoring!Q51</f>
        <v>#N/A</v>
      </c>
      <c r="D1163" s="21" t="s">
        <v>747</v>
      </c>
      <c r="E1163" s="98" t="str">
        <f>NonScoring!L51</f>
        <v>5</v>
      </c>
      <c r="F1163" s="21" t="e">
        <f>LEFT(NonScoring!M51,FIND(" ",NonScoring!M51)-1)</f>
        <v>#VALUE!</v>
      </c>
      <c r="G1163" s="21" t="e">
        <f>RIGHT(NonScoring!M51,LEN(NonScoring!M51)-FIND(" ",NonScoring!M51))</f>
        <v>#VALUE!</v>
      </c>
      <c r="H1163" s="21" t="str">
        <f>NonScoring!N51</f>
        <v/>
      </c>
      <c r="I1163" s="21" t="str">
        <f>B1163&amp;A1163</f>
        <v/>
      </c>
      <c r="J1163" s="117">
        <f>NonScoring!O51</f>
        <v>0.0</v>
      </c>
      <c r="K1163" s="127">
        <f>NonScoring!P51</f>
        <v>0.0</v>
      </c>
    </row>
    <row r="1164" spans="1:18">
      <c r="A1164" s="21" t="str">
        <f>NonScoring!S52</f>
        <v/>
      </c>
      <c r="B1164" s="21" t="str">
        <f>NonScoring!R52</f>
        <v/>
      </c>
      <c r="C1164" s="21" t="e">
        <f>NonScoring!Q52</f>
        <v>#N/A</v>
      </c>
      <c r="D1164" s="21" t="s">
        <v>747</v>
      </c>
      <c r="E1164" s="98" t="str">
        <f>NonScoring!L52</f>
        <v>6</v>
      </c>
      <c r="F1164" s="21" t="e">
        <f>LEFT(NonScoring!M52,FIND(" ",NonScoring!M52)-1)</f>
        <v>#VALUE!</v>
      </c>
      <c r="G1164" s="21" t="e">
        <f>RIGHT(NonScoring!M52,LEN(NonScoring!M52)-FIND(" ",NonScoring!M52))</f>
        <v>#VALUE!</v>
      </c>
      <c r="H1164" s="21" t="str">
        <f>NonScoring!N52</f>
        <v/>
      </c>
      <c r="I1164" s="21" t="str">
        <f>B1164&amp;A1164</f>
        <v/>
      </c>
      <c r="J1164" s="117">
        <f>NonScoring!O52</f>
        <v>0.0</v>
      </c>
      <c r="K1164" s="127">
        <f>NonScoring!P52</f>
        <v>0.0</v>
      </c>
    </row>
    <row r="1165" spans="1:18">
      <c r="A1165" s="21" t="str">
        <f>NonScoring!S53</f>
        <v/>
      </c>
      <c r="B1165" s="21" t="str">
        <f>NonScoring!R53</f>
        <v/>
      </c>
      <c r="C1165" s="21" t="e">
        <f>NonScoring!Q53</f>
        <v>#N/A</v>
      </c>
      <c r="D1165" s="21" t="s">
        <v>747</v>
      </c>
      <c r="E1165" s="98" t="str">
        <f>NonScoring!L53</f>
        <v>7</v>
      </c>
      <c r="F1165" s="21" t="e">
        <f>LEFT(NonScoring!M53,FIND(" ",NonScoring!M53)-1)</f>
        <v>#VALUE!</v>
      </c>
      <c r="G1165" s="21" t="e">
        <f>RIGHT(NonScoring!M53,LEN(NonScoring!M53)-FIND(" ",NonScoring!M53))</f>
        <v>#VALUE!</v>
      </c>
      <c r="H1165" s="21" t="str">
        <f>NonScoring!N53</f>
        <v/>
      </c>
      <c r="I1165" s="21" t="str">
        <f>B1165&amp;A1165</f>
        <v/>
      </c>
      <c r="J1165" s="117">
        <f>NonScoring!O53</f>
        <v>0.0</v>
      </c>
      <c r="K1165" s="127">
        <f>NonScoring!P53</f>
        <v>0.0</v>
      </c>
    </row>
    <row r="1166" spans="1:18">
      <c r="A1166" s="21" t="str">
        <f>NonScoring!S54</f>
        <v/>
      </c>
      <c r="B1166" s="21" t="str">
        <f>NonScoring!R54</f>
        <v/>
      </c>
      <c r="C1166" s="21" t="e">
        <f>NonScoring!Q54</f>
        <v>#N/A</v>
      </c>
      <c r="D1166" s="21" t="s">
        <v>747</v>
      </c>
      <c r="E1166" s="98" t="str">
        <f>NonScoring!L54</f>
        <v>8</v>
      </c>
      <c r="F1166" s="21" t="e">
        <f>LEFT(NonScoring!M54,FIND(" ",NonScoring!M54)-1)</f>
        <v>#VALUE!</v>
      </c>
      <c r="G1166" s="21" t="e">
        <f>RIGHT(NonScoring!M54,LEN(NonScoring!M54)-FIND(" ",NonScoring!M54))</f>
        <v>#VALUE!</v>
      </c>
      <c r="H1166" s="21" t="str">
        <f>NonScoring!N54</f>
        <v/>
      </c>
      <c r="I1166" s="21" t="str">
        <f>B1166&amp;A1166</f>
        <v/>
      </c>
      <c r="J1166" s="117">
        <f>NonScoring!O54</f>
        <v>0.0</v>
      </c>
      <c r="K1166" s="127">
        <f>NonScoring!P54</f>
        <v>0.0</v>
      </c>
    </row>
    <row r="1167" spans="1:18">
      <c r="A1167" s="21" t="str">
        <f>NonScoring!S55</f>
        <v/>
      </c>
      <c r="B1167" s="21" t="str">
        <f>NonScoring!R55</f>
        <v/>
      </c>
      <c r="C1167" s="21" t="e">
        <f>NonScoring!Q55</f>
        <v>#N/A</v>
      </c>
      <c r="D1167" s="21" t="s">
        <v>747</v>
      </c>
      <c r="E1167" s="98" t="str">
        <f>NonScoring!L55</f>
        <v>9</v>
      </c>
      <c r="F1167" s="21" t="e">
        <f>LEFT(NonScoring!M55,FIND(" ",NonScoring!M55)-1)</f>
        <v>#VALUE!</v>
      </c>
      <c r="G1167" s="21" t="e">
        <f>RIGHT(NonScoring!M55,LEN(NonScoring!M55)-FIND(" ",NonScoring!M55))</f>
        <v>#VALUE!</v>
      </c>
      <c r="H1167" s="21" t="str">
        <f>NonScoring!N55</f>
        <v/>
      </c>
      <c r="I1167" s="21" t="str">
        <f>B1167&amp;A1167</f>
        <v/>
      </c>
      <c r="J1167" s="117">
        <f>NonScoring!O55</f>
        <v>0.0</v>
      </c>
      <c r="K1167" s="127">
        <f>NonScoring!P55</f>
        <v>0.0</v>
      </c>
    </row>
    <row r="1168" spans="1:18">
      <c r="A1168" s="21" t="str">
        <f>NonScoring!S56</f>
        <v/>
      </c>
      <c r="B1168" s="21" t="str">
        <f>NonScoring!R56</f>
        <v/>
      </c>
      <c r="C1168" s="21" t="e">
        <f>NonScoring!Q56</f>
        <v>#N/A</v>
      </c>
      <c r="D1168" s="21" t="s">
        <v>747</v>
      </c>
      <c r="E1168" s="98" t="str">
        <f>NonScoring!L56</f>
        <v>10</v>
      </c>
      <c r="F1168" s="21" t="e">
        <f>LEFT(NonScoring!M56,FIND(" ",NonScoring!M56)-1)</f>
        <v>#VALUE!</v>
      </c>
      <c r="G1168" s="21" t="e">
        <f>RIGHT(NonScoring!M56,LEN(NonScoring!M56)-FIND(" ",NonScoring!M56))</f>
        <v>#VALUE!</v>
      </c>
      <c r="H1168" s="21" t="str">
        <f>NonScoring!N56</f>
        <v/>
      </c>
      <c r="I1168" s="21" t="str">
        <f>B1168&amp;A1168</f>
        <v/>
      </c>
      <c r="J1168" s="117">
        <f>NonScoring!O56</f>
        <v>0.0</v>
      </c>
      <c r="K1168" s="127">
        <f>NonScoring!P56</f>
        <v>0.0</v>
      </c>
    </row>
    <row r="1169" spans="1:18">
      <c r="A1169" s="21" t="str">
        <f>NonScoring!S57</f>
        <v/>
      </c>
      <c r="B1169" s="21" t="str">
        <f>NonScoring!R57</f>
        <v/>
      </c>
      <c r="C1169" s="21" t="e">
        <f>NonScoring!Q57</f>
        <v>#N/A</v>
      </c>
      <c r="D1169" s="21" t="s">
        <v>747</v>
      </c>
      <c r="E1169" s="98" t="str">
        <f>NonScoring!L57</f>
        <v>11</v>
      </c>
      <c r="F1169" s="21" t="e">
        <f>LEFT(NonScoring!M57,FIND(" ",NonScoring!M57)-1)</f>
        <v>#VALUE!</v>
      </c>
      <c r="G1169" s="21" t="e">
        <f>RIGHT(NonScoring!M57,LEN(NonScoring!M57)-FIND(" ",NonScoring!M57))</f>
        <v>#VALUE!</v>
      </c>
      <c r="H1169" s="21" t="str">
        <f>NonScoring!N57</f>
        <v/>
      </c>
      <c r="I1169" s="21" t="str">
        <f>B1169&amp;A1169</f>
        <v/>
      </c>
      <c r="J1169" s="117">
        <f>NonScoring!O57</f>
        <v>0.0</v>
      </c>
      <c r="K1169" s="127">
        <f>NonScoring!P57</f>
        <v>0.0</v>
      </c>
    </row>
    <row r="1170" spans="1:18">
      <c r="A1170" s="21" t="str">
        <f>NonScoring!S58</f>
        <v/>
      </c>
      <c r="B1170" s="21" t="str">
        <f>NonScoring!R58</f>
        <v/>
      </c>
      <c r="C1170" s="21" t="e">
        <f>NonScoring!Q58</f>
        <v>#N/A</v>
      </c>
      <c r="D1170" s="21" t="s">
        <v>747</v>
      </c>
      <c r="E1170" s="98" t="str">
        <f>NonScoring!L58</f>
        <v>12</v>
      </c>
      <c r="F1170" s="21" t="e">
        <f>LEFT(NonScoring!M58,FIND(" ",NonScoring!M58)-1)</f>
        <v>#VALUE!</v>
      </c>
      <c r="G1170" s="21" t="e">
        <f>RIGHT(NonScoring!M58,LEN(NonScoring!M58)-FIND(" ",NonScoring!M58))</f>
        <v>#VALUE!</v>
      </c>
      <c r="H1170" s="21" t="str">
        <f>NonScoring!N58</f>
        <v/>
      </c>
      <c r="I1170" s="21" t="str">
        <f>B1170&amp;A1170</f>
        <v/>
      </c>
      <c r="J1170" s="117">
        <f>NonScoring!O58</f>
        <v>0.0</v>
      </c>
      <c r="K1170" s="127">
        <f>NonScoring!P58</f>
        <v>0.0</v>
      </c>
    </row>
    <row r="1171" spans="1:18">
      <c r="A1171" s="21">
        <f>NonScoring!S59</f>
        <v>0.0</v>
      </c>
      <c r="B1171" s="21">
        <f>NonScoring!R59</f>
        <v>0.0</v>
      </c>
      <c r="C1171" s="21">
        <f>NonScoring!Q59</f>
        <v>0.0</v>
      </c>
      <c r="D1171" s="21" t="s">
        <v>747</v>
      </c>
      <c r="E1171" s="98">
        <f>NonScoring!L59</f>
        <v>0.0</v>
      </c>
      <c r="F1171" s="21" t="e">
        <f>LEFT(NonScoring!M59,FIND(" ",NonScoring!M59)-1)</f>
        <v>#VALUE!</v>
      </c>
      <c r="G1171" s="21" t="e">
        <f>RIGHT(NonScoring!M59,LEN(NonScoring!M59)-FIND(" ",NonScoring!M59))</f>
        <v>#VALUE!</v>
      </c>
      <c r="H1171" s="21">
        <f>NonScoring!N59</f>
        <v>0.0</v>
      </c>
      <c r="I1171" s="21" t="str">
        <f>B1171&amp;A1171</f>
        <v>00</v>
      </c>
      <c r="J1171" s="117">
        <f>NonScoring!O59</f>
        <v>0.0</v>
      </c>
      <c r="K1171" s="127">
        <f>NonScoring!P59</f>
        <v>0.0</v>
      </c>
    </row>
    <row r="1172" spans="1:18">
      <c r="A1172" s="21">
        <f>NonScoring!S60</f>
        <v>0.0</v>
      </c>
      <c r="B1172" s="21">
        <f>NonScoring!R60</f>
        <v>0.0</v>
      </c>
      <c r="C1172" s="21">
        <f>NonScoring!Q60</f>
        <v>0.0</v>
      </c>
      <c r="D1172" s="21" t="s">
        <v>747</v>
      </c>
      <c r="E1172" s="98">
        <f>NonScoring!L60</f>
        <v>0.0</v>
      </c>
      <c r="F1172" s="21" t="str">
        <f>LEFT(NonScoring!M60,FIND(" ",NonScoring!M60)-1)</f>
        <v>U13</v>
      </c>
      <c r="G1172" s="21" t="str">
        <f>RIGHT(NonScoring!M60,LEN(NonScoring!M60)-FIND(" ",NonScoring!M60))</f>
        <v>Girls Javelin</v>
      </c>
      <c r="H1172" s="21">
        <f>NonScoring!N60</f>
        <v>0.0</v>
      </c>
      <c r="I1172" s="21" t="str">
        <f>B1172&amp;A1172</f>
        <v>00</v>
      </c>
      <c r="J1172" s="117">
        <f>NonScoring!O60</f>
        <v>0.0</v>
      </c>
      <c r="K1172" s="127">
        <f>NonScoring!P60</f>
        <v>0.0</v>
      </c>
    </row>
    <row r="1173" spans="1:18">
      <c r="A1173" s="21" t="str">
        <f>NonScoring!S61</f>
        <v>W</v>
      </c>
      <c r="B1173" s="21" t="str">
        <f>NonScoring!R61</f>
        <v>U13</v>
      </c>
      <c r="C1173" s="21" t="str">
        <f>NonScoring!Q61</f>
        <v>JTU13W</v>
      </c>
      <c r="D1173" s="21" t="s">
        <v>747</v>
      </c>
      <c r="E1173" s="98">
        <f>NonScoring!L61</f>
        <v>1.0</v>
      </c>
      <c r="F1173" s="21" t="str">
        <f>LEFT(NonScoring!M61,FIND(" ",NonScoring!M61)-1)</f>
        <v>Orly</v>
      </c>
      <c r="G1173" s="21" t="str">
        <f>RIGHT(NonScoring!M61,LEN(NonScoring!M61)-FIND(" ",NonScoring!M61))</f>
        <v>Hall</v>
      </c>
      <c r="H1173" s="21" t="str">
        <f>NonScoring!N61</f>
        <v>Highgate</v>
      </c>
      <c r="I1173" s="21" t="str">
        <f>B1173&amp;A1173</f>
        <v>U13W</v>
      </c>
      <c r="J1173" s="117" t="str">
        <f>NonScoring!O61</f>
        <v>8.11</v>
      </c>
      <c r="K1173" s="127">
        <f>NonScoring!P61</f>
        <v>0.0</v>
      </c>
    </row>
    <row r="1174" spans="1:18">
      <c r="A1174" s="21" t="str">
        <f>NonScoring!S62</f>
        <v>W</v>
      </c>
      <c r="B1174" s="21" t="str">
        <f>NonScoring!R62</f>
        <v>U13</v>
      </c>
      <c r="C1174" s="21" t="str">
        <f>NonScoring!Q62</f>
        <v>JTU13W</v>
      </c>
      <c r="D1174" s="21" t="s">
        <v>747</v>
      </c>
      <c r="E1174" s="98">
        <f>NonScoring!L62</f>
        <v>2.0</v>
      </c>
      <c r="F1174" s="21" t="str">
        <f>LEFT(NonScoring!M62,FIND(" ",NonScoring!M62)-1)</f>
        <v>Juliet</v>
      </c>
      <c r="G1174" s="21" t="str">
        <f>RIGHT(NonScoring!M62,LEN(NonScoring!M62)-FIND(" ",NonScoring!M62))</f>
        <v>Lumineau</v>
      </c>
      <c r="H1174" s="21" t="str">
        <f>NonScoring!N62</f>
        <v>Highgate</v>
      </c>
      <c r="I1174" s="21" t="str">
        <f>B1174&amp;A1174</f>
        <v>U13W</v>
      </c>
      <c r="J1174" s="117" t="str">
        <f>NonScoring!O62</f>
        <v>7.39</v>
      </c>
      <c r="K1174" s="127">
        <f>NonScoring!P62</f>
        <v>0.0</v>
      </c>
    </row>
    <row r="1175" spans="1:18">
      <c r="A1175" s="21" t="str">
        <f>NonScoring!S63</f>
        <v/>
      </c>
      <c r="B1175" s="21" t="str">
        <f>NonScoring!R63</f>
        <v/>
      </c>
      <c r="C1175" s="21" t="e">
        <f>NonScoring!Q63</f>
        <v>#N/A</v>
      </c>
      <c r="D1175" s="21" t="s">
        <v>747</v>
      </c>
      <c r="E1175" s="98">
        <f>NonScoring!L63</f>
        <v>3.0</v>
      </c>
      <c r="F1175" s="21" t="e">
        <f>LEFT(NonScoring!M63,FIND(" ",NonScoring!M63)-1)</f>
        <v>#VALUE!</v>
      </c>
      <c r="G1175" s="21" t="e">
        <f>RIGHT(NonScoring!M63,LEN(NonScoring!M63)-FIND(" ",NonScoring!M63))</f>
        <v>#VALUE!</v>
      </c>
      <c r="H1175" s="21" t="str">
        <f>NonScoring!N63</f>
        <v/>
      </c>
      <c r="I1175" s="21" t="str">
        <f>B1175&amp;A1175</f>
        <v/>
      </c>
      <c r="J1175" s="117">
        <f>NonScoring!O63</f>
        <v>0.0</v>
      </c>
      <c r="K1175" s="127">
        <f>NonScoring!P63</f>
        <v>0.0</v>
      </c>
    </row>
    <row r="1176" spans="1:18">
      <c r="A1176" s="21" t="str">
        <f>NonScoring!S64</f>
        <v/>
      </c>
      <c r="B1176" s="21" t="str">
        <f>NonScoring!R64</f>
        <v/>
      </c>
      <c r="C1176" s="21" t="e">
        <f>NonScoring!Q64</f>
        <v>#N/A</v>
      </c>
      <c r="D1176" s="21" t="s">
        <v>747</v>
      </c>
      <c r="E1176" s="98" t="str">
        <f>NonScoring!L64</f>
        <v>4</v>
      </c>
      <c r="F1176" s="21" t="e">
        <f>LEFT(NonScoring!M64,FIND(" ",NonScoring!M64)-1)</f>
        <v>#VALUE!</v>
      </c>
      <c r="G1176" s="21" t="e">
        <f>RIGHT(NonScoring!M64,LEN(NonScoring!M64)-FIND(" ",NonScoring!M64))</f>
        <v>#VALUE!</v>
      </c>
      <c r="H1176" s="21" t="str">
        <f>NonScoring!N64</f>
        <v/>
      </c>
      <c r="I1176" s="21" t="str">
        <f>B1176&amp;A1176</f>
        <v/>
      </c>
      <c r="J1176" s="117">
        <f>NonScoring!O64</f>
        <v>0.0</v>
      </c>
      <c r="K1176" s="127">
        <f>NonScoring!P64</f>
        <v>0.0</v>
      </c>
    </row>
    <row r="1177" spans="1:18">
      <c r="A1177" s="21" t="str">
        <f>NonScoring!S65</f>
        <v/>
      </c>
      <c r="B1177" s="21" t="str">
        <f>NonScoring!R65</f>
        <v/>
      </c>
      <c r="C1177" s="21" t="e">
        <f>NonScoring!Q65</f>
        <v>#N/A</v>
      </c>
      <c r="D1177" s="21" t="s">
        <v>747</v>
      </c>
      <c r="E1177" s="98" t="str">
        <f>NonScoring!L65</f>
        <v>5</v>
      </c>
      <c r="F1177" s="21" t="e">
        <f>LEFT(NonScoring!M65,FIND(" ",NonScoring!M65)-1)</f>
        <v>#VALUE!</v>
      </c>
      <c r="G1177" s="21" t="e">
        <f>RIGHT(NonScoring!M65,LEN(NonScoring!M65)-FIND(" ",NonScoring!M65))</f>
        <v>#VALUE!</v>
      </c>
      <c r="H1177" s="21" t="str">
        <f>NonScoring!N65</f>
        <v/>
      </c>
      <c r="I1177" s="21" t="str">
        <f>B1177&amp;A1177</f>
        <v/>
      </c>
      <c r="J1177" s="117">
        <f>NonScoring!O65</f>
        <v>0.0</v>
      </c>
      <c r="K1177" s="127">
        <f>NonScoring!P65</f>
        <v>0.0</v>
      </c>
    </row>
    <row r="1178" spans="1:18">
      <c r="A1178" s="21" t="str">
        <f>NonScoring!S66</f>
        <v/>
      </c>
      <c r="B1178" s="21" t="str">
        <f>NonScoring!R66</f>
        <v/>
      </c>
      <c r="C1178" s="21" t="e">
        <f>NonScoring!Q66</f>
        <v>#N/A</v>
      </c>
      <c r="D1178" s="21" t="s">
        <v>747</v>
      </c>
      <c r="E1178" s="98" t="str">
        <f>NonScoring!L66</f>
        <v>6</v>
      </c>
      <c r="F1178" s="21" t="e">
        <f>LEFT(NonScoring!M66,FIND(" ",NonScoring!M66)-1)</f>
        <v>#VALUE!</v>
      </c>
      <c r="G1178" s="21" t="e">
        <f>RIGHT(NonScoring!M66,LEN(NonScoring!M66)-FIND(" ",NonScoring!M66))</f>
        <v>#VALUE!</v>
      </c>
      <c r="H1178" s="21" t="str">
        <f>NonScoring!N66</f>
        <v/>
      </c>
      <c r="I1178" s="21" t="str">
        <f>B1178&amp;A1178</f>
        <v/>
      </c>
      <c r="J1178" s="117">
        <f>NonScoring!O66</f>
        <v>0.0</v>
      </c>
      <c r="K1178" s="127">
        <f>NonScoring!P66</f>
        <v>0.0</v>
      </c>
    </row>
    <row r="1179" spans="1:18">
      <c r="A1179" s="21" t="str">
        <f>NonScoring!S67</f>
        <v/>
      </c>
      <c r="B1179" s="21" t="str">
        <f>NonScoring!R67</f>
        <v/>
      </c>
      <c r="C1179" s="21" t="e">
        <f>NonScoring!Q67</f>
        <v>#N/A</v>
      </c>
      <c r="D1179" s="21" t="s">
        <v>747</v>
      </c>
      <c r="E1179" s="98" t="str">
        <f>NonScoring!L67</f>
        <v>7</v>
      </c>
      <c r="F1179" s="21" t="e">
        <f>LEFT(NonScoring!M67,FIND(" ",NonScoring!M67)-1)</f>
        <v>#VALUE!</v>
      </c>
      <c r="G1179" s="21" t="e">
        <f>RIGHT(NonScoring!M67,LEN(NonScoring!M67)-FIND(" ",NonScoring!M67))</f>
        <v>#VALUE!</v>
      </c>
      <c r="H1179" s="21" t="str">
        <f>NonScoring!N67</f>
        <v/>
      </c>
      <c r="I1179" s="21" t="str">
        <f>B1179&amp;A1179</f>
        <v/>
      </c>
      <c r="J1179" s="117">
        <f>NonScoring!O67</f>
        <v>0.0</v>
      </c>
      <c r="K1179" s="127">
        <f>NonScoring!P67</f>
        <v>0.0</v>
      </c>
    </row>
    <row r="1180" spans="1:18">
      <c r="A1180" s="21" t="str">
        <f>NonScoring!S68</f>
        <v/>
      </c>
      <c r="B1180" s="21" t="str">
        <f>NonScoring!R68</f>
        <v/>
      </c>
      <c r="C1180" s="21" t="e">
        <f>NonScoring!Q68</f>
        <v>#N/A</v>
      </c>
      <c r="D1180" s="21" t="s">
        <v>747</v>
      </c>
      <c r="E1180" s="98" t="str">
        <f>NonScoring!L68</f>
        <v>8</v>
      </c>
      <c r="F1180" s="21" t="e">
        <f>LEFT(NonScoring!M68,FIND(" ",NonScoring!M68)-1)</f>
        <v>#VALUE!</v>
      </c>
      <c r="G1180" s="21" t="e">
        <f>RIGHT(NonScoring!M68,LEN(NonScoring!M68)-FIND(" ",NonScoring!M68))</f>
        <v>#VALUE!</v>
      </c>
      <c r="H1180" s="21" t="str">
        <f>NonScoring!N68</f>
        <v/>
      </c>
      <c r="I1180" s="21" t="str">
        <f>B1180&amp;A1180</f>
        <v/>
      </c>
      <c r="J1180" s="117">
        <f>NonScoring!O68</f>
        <v>0.0</v>
      </c>
      <c r="K1180" s="127">
        <f>NonScoring!P68</f>
        <v>0.0</v>
      </c>
    </row>
    <row r="1181" spans="1:18">
      <c r="A1181" s="21" t="str">
        <f>NonScoring!S69</f>
        <v/>
      </c>
      <c r="B1181" s="21" t="str">
        <f>NonScoring!R69</f>
        <v/>
      </c>
      <c r="C1181" s="21" t="e">
        <f>NonScoring!Q69</f>
        <v>#N/A</v>
      </c>
      <c r="D1181" s="21" t="s">
        <v>747</v>
      </c>
      <c r="E1181" s="98" t="str">
        <f>NonScoring!L69</f>
        <v>9</v>
      </c>
      <c r="F1181" s="21" t="e">
        <f>LEFT(NonScoring!M69,FIND(" ",NonScoring!M69)-1)</f>
        <v>#VALUE!</v>
      </c>
      <c r="G1181" s="21" t="e">
        <f>RIGHT(NonScoring!M69,LEN(NonScoring!M69)-FIND(" ",NonScoring!M69))</f>
        <v>#VALUE!</v>
      </c>
      <c r="H1181" s="21" t="str">
        <f>NonScoring!N69</f>
        <v/>
      </c>
      <c r="I1181" s="21" t="str">
        <f>B1181&amp;A1181</f>
        <v/>
      </c>
      <c r="J1181" s="117">
        <f>NonScoring!O69</f>
        <v>0.0</v>
      </c>
      <c r="K1181" s="127">
        <f>NonScoring!P69</f>
        <v>0.0</v>
      </c>
    </row>
    <row r="1182" spans="1:18">
      <c r="A1182" s="21" t="str">
        <f>NonScoring!S70</f>
        <v/>
      </c>
      <c r="B1182" s="21" t="str">
        <f>NonScoring!R70</f>
        <v/>
      </c>
      <c r="C1182" s="21" t="e">
        <f>NonScoring!Q70</f>
        <v>#N/A</v>
      </c>
      <c r="D1182" s="21" t="s">
        <v>747</v>
      </c>
      <c r="E1182" s="98" t="str">
        <f>NonScoring!L70</f>
        <v>10</v>
      </c>
      <c r="F1182" s="21" t="e">
        <f>LEFT(NonScoring!M70,FIND(" ",NonScoring!M70)-1)</f>
        <v>#VALUE!</v>
      </c>
      <c r="G1182" s="21" t="e">
        <f>RIGHT(NonScoring!M70,LEN(NonScoring!M70)-FIND(" ",NonScoring!M70))</f>
        <v>#VALUE!</v>
      </c>
      <c r="H1182" s="21" t="str">
        <f>NonScoring!N70</f>
        <v/>
      </c>
      <c r="I1182" s="21" t="str">
        <f>B1182&amp;A1182</f>
        <v/>
      </c>
      <c r="J1182" s="117">
        <f>NonScoring!O70</f>
        <v>0.0</v>
      </c>
      <c r="K1182" s="127">
        <f>NonScoring!P70</f>
        <v>0.0</v>
      </c>
    </row>
    <row r="1183" spans="1:18">
      <c r="A1183" s="21" t="str">
        <f>NonScoring!S71</f>
        <v/>
      </c>
      <c r="B1183" s="21" t="str">
        <f>NonScoring!R71</f>
        <v/>
      </c>
      <c r="C1183" s="21" t="e">
        <f>NonScoring!Q71</f>
        <v>#N/A</v>
      </c>
      <c r="D1183" s="21" t="s">
        <v>747</v>
      </c>
      <c r="E1183" s="98" t="str">
        <f>NonScoring!L71</f>
        <v>11</v>
      </c>
      <c r="F1183" s="21" t="e">
        <f>LEFT(NonScoring!M71,FIND(" ",NonScoring!M71)-1)</f>
        <v>#VALUE!</v>
      </c>
      <c r="G1183" s="21" t="e">
        <f>RIGHT(NonScoring!M71,LEN(NonScoring!M71)-FIND(" ",NonScoring!M71))</f>
        <v>#VALUE!</v>
      </c>
      <c r="H1183" s="21" t="str">
        <f>NonScoring!N71</f>
        <v/>
      </c>
      <c r="I1183" s="21" t="str">
        <f>B1183&amp;A1183</f>
        <v/>
      </c>
      <c r="J1183" s="117">
        <f>NonScoring!O71</f>
        <v>0.0</v>
      </c>
      <c r="K1183" s="127">
        <f>NonScoring!P71</f>
        <v>0.0</v>
      </c>
    </row>
    <row r="1184" spans="1:18">
      <c r="A1184" s="21" t="str">
        <f>NonScoring!S72</f>
        <v/>
      </c>
      <c r="B1184" s="21" t="str">
        <f>NonScoring!R72</f>
        <v/>
      </c>
      <c r="C1184" s="21" t="e">
        <f>NonScoring!Q72</f>
        <v>#N/A</v>
      </c>
      <c r="D1184" s="21" t="s">
        <v>747</v>
      </c>
      <c r="E1184" s="98" t="str">
        <f>NonScoring!L72</f>
        <v>12</v>
      </c>
      <c r="F1184" s="21" t="e">
        <f>LEFT(NonScoring!M72,FIND(" ",NonScoring!M72)-1)</f>
        <v>#VALUE!</v>
      </c>
      <c r="G1184" s="21" t="e">
        <f>RIGHT(NonScoring!M72,LEN(NonScoring!M72)-FIND(" ",NonScoring!M72))</f>
        <v>#VALUE!</v>
      </c>
      <c r="H1184" s="21" t="str">
        <f>NonScoring!N72</f>
        <v/>
      </c>
      <c r="I1184" s="21" t="str">
        <f>B1184&amp;A1184</f>
        <v/>
      </c>
      <c r="J1184" s="117">
        <f>NonScoring!O72</f>
        <v>0.0</v>
      </c>
      <c r="K1184" s="127">
        <f>NonScoring!P72</f>
        <v>0.0</v>
      </c>
    </row>
    <row r="1185" spans="1:18">
      <c r="A1185" s="21">
        <f>NonScoring!S73</f>
        <v>0.0</v>
      </c>
      <c r="B1185" s="21">
        <f>NonScoring!R73</f>
        <v>0.0</v>
      </c>
      <c r="C1185" s="21">
        <f>NonScoring!Q73</f>
        <v>0.0</v>
      </c>
      <c r="D1185" s="21" t="s">
        <v>747</v>
      </c>
      <c r="E1185" s="98">
        <f>NonScoring!L73</f>
        <v>0.0</v>
      </c>
      <c r="F1185" s="21" t="e">
        <f>LEFT(NonScoring!M73,FIND(" ",NonScoring!M73)-1)</f>
        <v>#VALUE!</v>
      </c>
      <c r="G1185" s="21" t="e">
        <f>RIGHT(NonScoring!M73,LEN(NonScoring!M73)-FIND(" ",NonScoring!M73))</f>
        <v>#VALUE!</v>
      </c>
      <c r="H1185" s="21">
        <f>NonScoring!N73</f>
        <v>0.0</v>
      </c>
      <c r="I1185" s="21" t="str">
        <f>B1185&amp;A1185</f>
        <v>00</v>
      </c>
      <c r="J1185" s="117">
        <f>NonScoring!O73</f>
        <v>0.0</v>
      </c>
      <c r="K1185" s="127">
        <f>NonScoring!P73</f>
        <v>0.0</v>
      </c>
    </row>
    <row r="1186" spans="1:18">
      <c r="A1186" s="21">
        <f>NonScoring!S74</f>
        <v>0.0</v>
      </c>
      <c r="B1186" s="21">
        <f>NonScoring!R74</f>
        <v>0.0</v>
      </c>
      <c r="C1186" s="21">
        <f>NonScoring!Q74</f>
        <v>0.0</v>
      </c>
      <c r="D1186" s="21" t="s">
        <v>747</v>
      </c>
      <c r="E1186" s="98">
        <f>NonScoring!L74</f>
        <v>0.0</v>
      </c>
      <c r="F1186" s="21" t="e">
        <f>LEFT(NonScoring!M74,FIND(" ",NonScoring!M74)-1)</f>
        <v>#VALUE!</v>
      </c>
      <c r="G1186" s="21" t="e">
        <f>RIGHT(NonScoring!M74,LEN(NonScoring!M74)-FIND(" ",NonScoring!M74))</f>
        <v>#VALUE!</v>
      </c>
      <c r="H1186" s="21">
        <f>NonScoring!N74</f>
        <v>0.0</v>
      </c>
      <c r="I1186" s="21" t="str">
        <f>B1186&amp;A1186</f>
        <v>00</v>
      </c>
      <c r="J1186" s="117">
        <f>NonScoring!O74</f>
        <v>0.0</v>
      </c>
      <c r="K1186" s="127">
        <f>NonScoring!P74</f>
        <v>0.0</v>
      </c>
    </row>
    <row r="1187" spans="1:18">
      <c r="A1187" s="21" t="str">
        <f>NonScoring!S75</f>
        <v/>
      </c>
      <c r="B1187" s="21" t="str">
        <f>NonScoring!R75</f>
        <v/>
      </c>
      <c r="C1187" s="21" t="e">
        <f>NonScoring!Q75</f>
        <v>#N/A</v>
      </c>
      <c r="D1187" s="21" t="s">
        <v>747</v>
      </c>
      <c r="E1187" s="98">
        <f>NonScoring!L75</f>
        <v>1.0</v>
      </c>
      <c r="F1187" s="21" t="e">
        <f>LEFT(NonScoring!M75,FIND(" ",NonScoring!M75)-1)</f>
        <v>#VALUE!</v>
      </c>
      <c r="G1187" s="21" t="e">
        <f>RIGHT(NonScoring!M75,LEN(NonScoring!M75)-FIND(" ",NonScoring!M75))</f>
        <v>#VALUE!</v>
      </c>
      <c r="H1187" s="21" t="str">
        <f>NonScoring!N75</f>
        <v/>
      </c>
      <c r="I1187" s="21" t="str">
        <f>B1187&amp;A1187</f>
        <v/>
      </c>
      <c r="J1187" s="117">
        <f>NonScoring!O75</f>
        <v>0.0</v>
      </c>
      <c r="K1187" s="127">
        <f>NonScoring!P75</f>
        <v>0.0</v>
      </c>
    </row>
    <row r="1188" spans="1:18">
      <c r="A1188" s="21" t="str">
        <f>NonScoring!S76</f>
        <v/>
      </c>
      <c r="B1188" s="21" t="str">
        <f>NonScoring!R76</f>
        <v/>
      </c>
      <c r="C1188" s="21" t="e">
        <f>NonScoring!Q76</f>
        <v>#N/A</v>
      </c>
      <c r="D1188" s="21" t="s">
        <v>747</v>
      </c>
      <c r="E1188" s="98">
        <f>NonScoring!L76</f>
        <v>2.0</v>
      </c>
      <c r="F1188" s="21" t="e">
        <f>LEFT(NonScoring!M76,FIND(" ",NonScoring!M76)-1)</f>
        <v>#VALUE!</v>
      </c>
      <c r="G1188" s="21" t="e">
        <f>RIGHT(NonScoring!M76,LEN(NonScoring!M76)-FIND(" ",NonScoring!M76))</f>
        <v>#VALUE!</v>
      </c>
      <c r="H1188" s="21" t="str">
        <f>NonScoring!N76</f>
        <v/>
      </c>
      <c r="I1188" s="21" t="str">
        <f>B1188&amp;A1188</f>
        <v/>
      </c>
      <c r="J1188" s="117">
        <f>NonScoring!O76</f>
        <v>0.0</v>
      </c>
      <c r="K1188" s="127">
        <f>NonScoring!P76</f>
        <v>0.0</v>
      </c>
    </row>
    <row r="1189" spans="1:18">
      <c r="A1189" s="21" t="str">
        <f>NonScoring!S77</f>
        <v/>
      </c>
      <c r="B1189" s="21" t="str">
        <f>NonScoring!R77</f>
        <v/>
      </c>
      <c r="C1189" s="21" t="e">
        <f>NonScoring!Q77</f>
        <v>#N/A</v>
      </c>
      <c r="D1189" s="21" t="s">
        <v>747</v>
      </c>
      <c r="E1189" s="98">
        <f>NonScoring!L77</f>
        <v>3.0</v>
      </c>
      <c r="F1189" s="21" t="e">
        <f>LEFT(NonScoring!M77,FIND(" ",NonScoring!M77)-1)</f>
        <v>#VALUE!</v>
      </c>
      <c r="G1189" s="21" t="e">
        <f>RIGHT(NonScoring!M77,LEN(NonScoring!M77)-FIND(" ",NonScoring!M77))</f>
        <v>#VALUE!</v>
      </c>
      <c r="H1189" s="21" t="str">
        <f>NonScoring!N77</f>
        <v/>
      </c>
      <c r="I1189" s="21" t="str">
        <f>B1189&amp;A1189</f>
        <v/>
      </c>
      <c r="J1189" s="117">
        <f>NonScoring!O77</f>
        <v>0.0</v>
      </c>
      <c r="K1189" s="127">
        <f>NonScoring!P77</f>
        <v>0.0</v>
      </c>
    </row>
    <row r="1190" spans="1:18">
      <c r="A1190" s="21" t="str">
        <f>NonScoring!S78</f>
        <v/>
      </c>
      <c r="B1190" s="21" t="str">
        <f>NonScoring!R78</f>
        <v/>
      </c>
      <c r="C1190" s="21" t="e">
        <f>NonScoring!Q78</f>
        <v>#N/A</v>
      </c>
      <c r="D1190" s="21" t="s">
        <v>747</v>
      </c>
      <c r="E1190" s="98" t="str">
        <f>NonScoring!L78</f>
        <v>4</v>
      </c>
      <c r="F1190" s="21" t="e">
        <f>LEFT(NonScoring!M78,FIND(" ",NonScoring!M78)-1)</f>
        <v>#VALUE!</v>
      </c>
      <c r="G1190" s="21" t="e">
        <f>RIGHT(NonScoring!M78,LEN(NonScoring!M78)-FIND(" ",NonScoring!M78))</f>
        <v>#VALUE!</v>
      </c>
      <c r="H1190" s="21" t="str">
        <f>NonScoring!N78</f>
        <v/>
      </c>
      <c r="I1190" s="21" t="str">
        <f>B1190&amp;A1190</f>
        <v/>
      </c>
      <c r="J1190" s="117">
        <f>NonScoring!O78</f>
        <v>0.0</v>
      </c>
      <c r="K1190" s="127">
        <f>NonScoring!P78</f>
        <v>0.0</v>
      </c>
    </row>
    <row r="1191" spans="1:18">
      <c r="A1191" s="21" t="str">
        <f>NonScoring!S79</f>
        <v/>
      </c>
      <c r="B1191" s="21" t="str">
        <f>NonScoring!R79</f>
        <v/>
      </c>
      <c r="C1191" s="21" t="e">
        <f>NonScoring!Q79</f>
        <v>#N/A</v>
      </c>
      <c r="D1191" s="21" t="s">
        <v>747</v>
      </c>
      <c r="E1191" s="98" t="str">
        <f>NonScoring!L79</f>
        <v>5</v>
      </c>
      <c r="F1191" s="21" t="e">
        <f>LEFT(NonScoring!M79,FIND(" ",NonScoring!M79)-1)</f>
        <v>#VALUE!</v>
      </c>
      <c r="G1191" s="21" t="e">
        <f>RIGHT(NonScoring!M79,LEN(NonScoring!M79)-FIND(" ",NonScoring!M79))</f>
        <v>#VALUE!</v>
      </c>
      <c r="H1191" s="21" t="str">
        <f>NonScoring!N79</f>
        <v/>
      </c>
      <c r="I1191" s="21" t="str">
        <f>B1191&amp;A1191</f>
        <v/>
      </c>
      <c r="J1191" s="117">
        <f>NonScoring!O79</f>
        <v>0.0</v>
      </c>
      <c r="K1191" s="127">
        <f>NonScoring!P79</f>
        <v>0.0</v>
      </c>
    </row>
    <row r="1192" spans="1:18">
      <c r="A1192" s="21" t="str">
        <f>NonScoring!S80</f>
        <v/>
      </c>
      <c r="B1192" s="21" t="str">
        <f>NonScoring!R80</f>
        <v/>
      </c>
      <c r="C1192" s="21" t="e">
        <f>NonScoring!Q80</f>
        <v>#N/A</v>
      </c>
      <c r="D1192" s="21" t="s">
        <v>747</v>
      </c>
      <c r="E1192" s="98" t="str">
        <f>NonScoring!L80</f>
        <v>6</v>
      </c>
      <c r="F1192" s="21" t="e">
        <f>LEFT(NonScoring!M80,FIND(" ",NonScoring!M80)-1)</f>
        <v>#VALUE!</v>
      </c>
      <c r="G1192" s="21" t="e">
        <f>RIGHT(NonScoring!M80,LEN(NonScoring!M80)-FIND(" ",NonScoring!M80))</f>
        <v>#VALUE!</v>
      </c>
      <c r="H1192" s="21" t="str">
        <f>NonScoring!N80</f>
        <v/>
      </c>
      <c r="I1192" s="21" t="str">
        <f>B1192&amp;A1192</f>
        <v/>
      </c>
      <c r="J1192" s="117">
        <f>NonScoring!O80</f>
        <v>0.0</v>
      </c>
      <c r="K1192" s="127">
        <f>NonScoring!P80</f>
        <v>0.0</v>
      </c>
    </row>
    <row r="1193" spans="1:18">
      <c r="A1193" s="21" t="str">
        <f>NonScoring!S81</f>
        <v/>
      </c>
      <c r="B1193" s="21" t="str">
        <f>NonScoring!R81</f>
        <v/>
      </c>
      <c r="C1193" s="21" t="e">
        <f>NonScoring!Q81</f>
        <v>#N/A</v>
      </c>
      <c r="D1193" s="21" t="s">
        <v>747</v>
      </c>
      <c r="E1193" s="98" t="str">
        <f>NonScoring!L81</f>
        <v>7</v>
      </c>
      <c r="F1193" s="21" t="e">
        <f>LEFT(NonScoring!M81,FIND(" ",NonScoring!M81)-1)</f>
        <v>#VALUE!</v>
      </c>
      <c r="G1193" s="21" t="e">
        <f>RIGHT(NonScoring!M81,LEN(NonScoring!M81)-FIND(" ",NonScoring!M81))</f>
        <v>#VALUE!</v>
      </c>
      <c r="H1193" s="21" t="str">
        <f>NonScoring!N81</f>
        <v/>
      </c>
      <c r="I1193" s="21" t="str">
        <f>B1193&amp;A1193</f>
        <v/>
      </c>
      <c r="J1193" s="117">
        <f>NonScoring!O81</f>
        <v>0.0</v>
      </c>
      <c r="K1193" s="127">
        <f>NonScoring!P81</f>
        <v>0.0</v>
      </c>
    </row>
    <row r="1194" spans="1:18">
      <c r="A1194" s="21" t="str">
        <f>NonScoring!S82</f>
        <v/>
      </c>
      <c r="B1194" s="21" t="str">
        <f>NonScoring!R82</f>
        <v/>
      </c>
      <c r="C1194" s="21" t="e">
        <f>NonScoring!Q82</f>
        <v>#N/A</v>
      </c>
      <c r="D1194" s="21" t="s">
        <v>747</v>
      </c>
      <c r="E1194" s="98" t="str">
        <f>NonScoring!L82</f>
        <v>8</v>
      </c>
      <c r="F1194" s="21" t="e">
        <f>LEFT(NonScoring!M82,FIND(" ",NonScoring!M82)-1)</f>
        <v>#VALUE!</v>
      </c>
      <c r="G1194" s="21" t="e">
        <f>RIGHT(NonScoring!M82,LEN(NonScoring!M82)-FIND(" ",NonScoring!M82))</f>
        <v>#VALUE!</v>
      </c>
      <c r="H1194" s="21" t="str">
        <f>NonScoring!N82</f>
        <v/>
      </c>
      <c r="I1194" s="21" t="str">
        <f>B1194&amp;A1194</f>
        <v/>
      </c>
      <c r="J1194" s="117">
        <f>NonScoring!O82</f>
        <v>0.0</v>
      </c>
      <c r="K1194" s="127">
        <f>NonScoring!P82</f>
        <v>0.0</v>
      </c>
    </row>
    <row r="1195" spans="1:18">
      <c r="A1195" s="21" t="str">
        <f>NonScoring!S83</f>
        <v/>
      </c>
      <c r="B1195" s="21" t="str">
        <f>NonScoring!R83</f>
        <v/>
      </c>
      <c r="C1195" s="21" t="e">
        <f>NonScoring!Q83</f>
        <v>#N/A</v>
      </c>
      <c r="D1195" s="21" t="s">
        <v>747</v>
      </c>
      <c r="E1195" s="98" t="str">
        <f>NonScoring!L83</f>
        <v>9</v>
      </c>
      <c r="F1195" s="21" t="e">
        <f>LEFT(NonScoring!M83,FIND(" ",NonScoring!M83)-1)</f>
        <v>#VALUE!</v>
      </c>
      <c r="G1195" s="21" t="e">
        <f>RIGHT(NonScoring!M83,LEN(NonScoring!M83)-FIND(" ",NonScoring!M83))</f>
        <v>#VALUE!</v>
      </c>
      <c r="H1195" s="21" t="str">
        <f>NonScoring!N83</f>
        <v/>
      </c>
      <c r="I1195" s="21" t="str">
        <f>B1195&amp;A1195</f>
        <v/>
      </c>
      <c r="J1195" s="117">
        <f>NonScoring!O83</f>
        <v>0.0</v>
      </c>
      <c r="K1195" s="127">
        <f>NonScoring!P83</f>
        <v>0.0</v>
      </c>
    </row>
    <row r="1196" spans="1:18">
      <c r="A1196" s="21" t="str">
        <f>NonScoring!S84</f>
        <v/>
      </c>
      <c r="B1196" s="21" t="str">
        <f>NonScoring!R84</f>
        <v/>
      </c>
      <c r="C1196" s="21" t="e">
        <f>NonScoring!Q84</f>
        <v>#N/A</v>
      </c>
      <c r="D1196" s="21" t="s">
        <v>747</v>
      </c>
      <c r="E1196" s="98" t="str">
        <f>NonScoring!L84</f>
        <v>10</v>
      </c>
      <c r="F1196" s="21" t="e">
        <f>LEFT(NonScoring!M84,FIND(" ",NonScoring!M84)-1)</f>
        <v>#VALUE!</v>
      </c>
      <c r="G1196" s="21" t="e">
        <f>RIGHT(NonScoring!M84,LEN(NonScoring!M84)-FIND(" ",NonScoring!M84))</f>
        <v>#VALUE!</v>
      </c>
      <c r="H1196" s="21" t="str">
        <f>NonScoring!N84</f>
        <v/>
      </c>
      <c r="I1196" s="21" t="str">
        <f>B1196&amp;A1196</f>
        <v/>
      </c>
      <c r="J1196" s="117">
        <f>NonScoring!O84</f>
        <v>0.0</v>
      </c>
      <c r="K1196" s="127">
        <f>NonScoring!P84</f>
        <v>0.0</v>
      </c>
    </row>
    <row r="1197" spans="1:18">
      <c r="A1197" s="21" t="str">
        <f>NonScoring!S85</f>
        <v/>
      </c>
      <c r="B1197" s="21" t="str">
        <f>NonScoring!R85</f>
        <v/>
      </c>
      <c r="C1197" s="21" t="e">
        <f>NonScoring!Q85</f>
        <v>#N/A</v>
      </c>
      <c r="D1197" s="21" t="s">
        <v>747</v>
      </c>
      <c r="E1197" s="98" t="str">
        <f>NonScoring!L85</f>
        <v>11</v>
      </c>
      <c r="F1197" s="21" t="e">
        <f>LEFT(NonScoring!M85,FIND(" ",NonScoring!M85)-1)</f>
        <v>#VALUE!</v>
      </c>
      <c r="G1197" s="21" t="e">
        <f>RIGHT(NonScoring!M85,LEN(NonScoring!M85)-FIND(" ",NonScoring!M85))</f>
        <v>#VALUE!</v>
      </c>
      <c r="H1197" s="21" t="str">
        <f>NonScoring!N85</f>
        <v/>
      </c>
      <c r="I1197" s="21" t="str">
        <f>B1197&amp;A1197</f>
        <v/>
      </c>
      <c r="J1197" s="117">
        <f>NonScoring!O85</f>
        <v>0.0</v>
      </c>
      <c r="K1197" s="127">
        <f>NonScoring!P85</f>
        <v>0.0</v>
      </c>
    </row>
    <row r="1198" spans="1:18">
      <c r="A1198" s="21" t="str">
        <f>NonScoring!S86</f>
        <v/>
      </c>
      <c r="B1198" s="21" t="str">
        <f>NonScoring!R86</f>
        <v/>
      </c>
      <c r="C1198" s="21" t="e">
        <f>NonScoring!Q86</f>
        <v>#N/A</v>
      </c>
      <c r="D1198" s="21" t="s">
        <v>747</v>
      </c>
      <c r="E1198" s="98" t="str">
        <f>NonScoring!L86</f>
        <v>12</v>
      </c>
      <c r="F1198" s="21" t="e">
        <f>LEFT(NonScoring!M86,FIND(" ",NonScoring!M86)-1)</f>
        <v>#VALUE!</v>
      </c>
      <c r="G1198" s="21" t="e">
        <f>RIGHT(NonScoring!M86,LEN(NonScoring!M86)-FIND(" ",NonScoring!M86))</f>
        <v>#VALUE!</v>
      </c>
      <c r="H1198" s="21" t="str">
        <f>NonScoring!N86</f>
        <v/>
      </c>
      <c r="I1198" s="21" t="str">
        <f>B1198&amp;A1198</f>
        <v/>
      </c>
      <c r="J1198" s="117">
        <f>NonScoring!O86</f>
        <v>0.0</v>
      </c>
      <c r="K1198" s="127">
        <f>NonScoring!P86</f>
        <v>0.0</v>
      </c>
    </row>
    <row r="1199" spans="1:18">
      <c r="A1199" s="21">
        <f>NonScoring!S87</f>
        <v>0.0</v>
      </c>
      <c r="B1199" s="21">
        <f>NonScoring!R87</f>
        <v>0.0</v>
      </c>
      <c r="C1199" s="21">
        <f>NonScoring!Q87</f>
        <v>0.0</v>
      </c>
      <c r="D1199" s="21" t="s">
        <v>747</v>
      </c>
      <c r="E1199" s="98">
        <f>NonScoring!L87</f>
        <v>0.0</v>
      </c>
      <c r="F1199" s="21" t="e">
        <f>LEFT(NonScoring!M87,FIND(" ",NonScoring!M87)-1)</f>
        <v>#VALUE!</v>
      </c>
      <c r="G1199" s="21" t="e">
        <f>RIGHT(NonScoring!M87,LEN(NonScoring!M87)-FIND(" ",NonScoring!M87))</f>
        <v>#VALUE!</v>
      </c>
      <c r="H1199" s="21">
        <f>NonScoring!N87</f>
        <v>0.0</v>
      </c>
      <c r="I1199" s="21" t="str">
        <f>B1199&amp;A1199</f>
        <v>00</v>
      </c>
      <c r="J1199" s="117">
        <f>NonScoring!O87</f>
        <v>0.0</v>
      </c>
      <c r="K1199" s="127">
        <f>NonScoring!P87</f>
        <v>0.0</v>
      </c>
    </row>
    <row r="1200" spans="1:18">
      <c r="A1200" s="21">
        <f>NonScoring!S88</f>
        <v>0.0</v>
      </c>
      <c r="B1200" s="21">
        <f>NonScoring!R88</f>
        <v>0.0</v>
      </c>
      <c r="C1200" s="21">
        <f>NonScoring!Q88</f>
        <v>0.0</v>
      </c>
      <c r="D1200" s="21" t="s">
        <v>747</v>
      </c>
      <c r="E1200" s="98">
        <f>NonScoring!L88</f>
        <v>0.0</v>
      </c>
      <c r="F1200" s="21" t="e">
        <f>LEFT(NonScoring!M88,FIND(" ",NonScoring!M88)-1)</f>
        <v>#VALUE!</v>
      </c>
      <c r="G1200" s="21" t="e">
        <f>RIGHT(NonScoring!M88,LEN(NonScoring!M88)-FIND(" ",NonScoring!M88))</f>
        <v>#VALUE!</v>
      </c>
      <c r="H1200" s="21">
        <f>NonScoring!N88</f>
        <v>0.0</v>
      </c>
      <c r="I1200" s="21" t="str">
        <f>B1200&amp;A1200</f>
        <v>00</v>
      </c>
      <c r="J1200" s="117">
        <f>NonScoring!O88</f>
        <v>0.0</v>
      </c>
      <c r="K1200" s="127">
        <f>NonScoring!P88</f>
        <v>0.0</v>
      </c>
    </row>
    <row r="1201" spans="1:18">
      <c r="A1201" s="21" t="str">
        <f>NonScoring!S89</f>
        <v/>
      </c>
      <c r="B1201" s="21" t="str">
        <f>NonScoring!R89</f>
        <v/>
      </c>
      <c r="C1201" s="21" t="e">
        <f>NonScoring!Q89</f>
        <v>#N/A</v>
      </c>
      <c r="D1201" s="21" t="s">
        <v>747</v>
      </c>
      <c r="E1201" s="98">
        <f>NonScoring!L89</f>
        <v>1.0</v>
      </c>
      <c r="F1201" s="21" t="e">
        <f>LEFT(NonScoring!M89,FIND(" ",NonScoring!M89)-1)</f>
        <v>#VALUE!</v>
      </c>
      <c r="G1201" s="21" t="e">
        <f>RIGHT(NonScoring!M89,LEN(NonScoring!M89)-FIND(" ",NonScoring!M89))</f>
        <v>#VALUE!</v>
      </c>
      <c r="H1201" s="21" t="str">
        <f>NonScoring!N89</f>
        <v/>
      </c>
      <c r="I1201" s="21" t="str">
        <f>B1201&amp;A1201</f>
        <v/>
      </c>
      <c r="J1201" s="117">
        <f>NonScoring!O89</f>
        <v>0.0</v>
      </c>
      <c r="K1201" s="127">
        <f>NonScoring!P89</f>
        <v>0.0</v>
      </c>
    </row>
    <row r="1202" spans="1:18">
      <c r="A1202" s="21" t="str">
        <f>NonScoring!S90</f>
        <v/>
      </c>
      <c r="B1202" s="21" t="str">
        <f>NonScoring!R90</f>
        <v/>
      </c>
      <c r="C1202" s="21" t="e">
        <f>NonScoring!Q90</f>
        <v>#N/A</v>
      </c>
      <c r="D1202" s="21" t="s">
        <v>747</v>
      </c>
      <c r="E1202" s="98">
        <f>NonScoring!L90</f>
        <v>2.0</v>
      </c>
      <c r="F1202" s="21" t="e">
        <f>LEFT(NonScoring!M90,FIND(" ",NonScoring!M90)-1)</f>
        <v>#VALUE!</v>
      </c>
      <c r="G1202" s="21" t="e">
        <f>RIGHT(NonScoring!M90,LEN(NonScoring!M90)-FIND(" ",NonScoring!M90))</f>
        <v>#VALUE!</v>
      </c>
      <c r="H1202" s="21" t="str">
        <f>NonScoring!N90</f>
        <v/>
      </c>
      <c r="I1202" s="21" t="str">
        <f>B1202&amp;A1202</f>
        <v/>
      </c>
      <c r="J1202" s="117">
        <f>NonScoring!O90</f>
        <v>0.0</v>
      </c>
      <c r="K1202" s="127">
        <f>NonScoring!P90</f>
        <v>0.0</v>
      </c>
    </row>
    <row r="1203" spans="1:18">
      <c r="A1203" s="21" t="str">
        <f>NonScoring!S91</f>
        <v/>
      </c>
      <c r="B1203" s="21" t="str">
        <f>NonScoring!R91</f>
        <v/>
      </c>
      <c r="C1203" s="21" t="e">
        <f>NonScoring!Q91</f>
        <v>#N/A</v>
      </c>
      <c r="D1203" s="21" t="s">
        <v>747</v>
      </c>
      <c r="E1203" s="98">
        <f>NonScoring!L91</f>
        <v>3.0</v>
      </c>
      <c r="F1203" s="21" t="e">
        <f>LEFT(NonScoring!M91,FIND(" ",NonScoring!M91)-1)</f>
        <v>#VALUE!</v>
      </c>
      <c r="G1203" s="21" t="e">
        <f>RIGHT(NonScoring!M91,LEN(NonScoring!M91)-FIND(" ",NonScoring!M91))</f>
        <v>#VALUE!</v>
      </c>
      <c r="H1203" s="21" t="str">
        <f>NonScoring!N91</f>
        <v/>
      </c>
      <c r="I1203" s="21" t="str">
        <f>B1203&amp;A1203</f>
        <v/>
      </c>
      <c r="J1203" s="117">
        <f>NonScoring!O91</f>
        <v>0.0</v>
      </c>
      <c r="K1203" s="127">
        <f>NonScoring!P91</f>
        <v>0.0</v>
      </c>
    </row>
    <row r="1204" spans="1:18">
      <c r="A1204" s="21" t="str">
        <f>NonScoring!S92</f>
        <v/>
      </c>
      <c r="B1204" s="21" t="str">
        <f>NonScoring!R92</f>
        <v/>
      </c>
      <c r="C1204" s="21" t="e">
        <f>NonScoring!Q92</f>
        <v>#N/A</v>
      </c>
      <c r="D1204" s="21" t="s">
        <v>747</v>
      </c>
      <c r="E1204" s="98" t="str">
        <f>NonScoring!L92</f>
        <v>4</v>
      </c>
      <c r="F1204" s="21" t="e">
        <f>LEFT(NonScoring!M92,FIND(" ",NonScoring!M92)-1)</f>
        <v>#VALUE!</v>
      </c>
      <c r="G1204" s="21" t="e">
        <f>RIGHT(NonScoring!M92,LEN(NonScoring!M92)-FIND(" ",NonScoring!M92))</f>
        <v>#VALUE!</v>
      </c>
      <c r="H1204" s="21" t="str">
        <f>NonScoring!N92</f>
        <v/>
      </c>
      <c r="I1204" s="21" t="str">
        <f>B1204&amp;A1204</f>
        <v/>
      </c>
      <c r="J1204" s="117">
        <f>NonScoring!O92</f>
        <v>0.0</v>
      </c>
      <c r="K1204" s="127">
        <f>NonScoring!P92</f>
        <v>0.0</v>
      </c>
    </row>
    <row r="1205" spans="1:18">
      <c r="A1205" s="21" t="str">
        <f>NonScoring!S93</f>
        <v/>
      </c>
      <c r="B1205" s="21" t="str">
        <f>NonScoring!R93</f>
        <v/>
      </c>
      <c r="C1205" s="21" t="e">
        <f>NonScoring!Q93</f>
        <v>#N/A</v>
      </c>
      <c r="D1205" s="21" t="s">
        <v>747</v>
      </c>
      <c r="E1205" s="98" t="str">
        <f>NonScoring!L93</f>
        <v>5</v>
      </c>
      <c r="F1205" s="21" t="e">
        <f>LEFT(NonScoring!M93,FIND(" ",NonScoring!M93)-1)</f>
        <v>#VALUE!</v>
      </c>
      <c r="G1205" s="21" t="e">
        <f>RIGHT(NonScoring!M93,LEN(NonScoring!M93)-FIND(" ",NonScoring!M93))</f>
        <v>#VALUE!</v>
      </c>
      <c r="H1205" s="21" t="str">
        <f>NonScoring!N93</f>
        <v/>
      </c>
      <c r="I1205" s="21" t="str">
        <f>B1205&amp;A1205</f>
        <v/>
      </c>
      <c r="J1205" s="117">
        <f>NonScoring!O93</f>
        <v>0.0</v>
      </c>
      <c r="K1205" s="127">
        <f>NonScoring!P93</f>
        <v>0.0</v>
      </c>
    </row>
    <row r="1206" spans="1:18">
      <c r="A1206" s="21" t="str">
        <f>NonScoring!S94</f>
        <v/>
      </c>
      <c r="B1206" s="21" t="str">
        <f>NonScoring!R94</f>
        <v/>
      </c>
      <c r="C1206" s="21" t="e">
        <f>NonScoring!Q94</f>
        <v>#N/A</v>
      </c>
      <c r="D1206" s="21" t="s">
        <v>747</v>
      </c>
      <c r="E1206" s="98" t="str">
        <f>NonScoring!L94</f>
        <v>6</v>
      </c>
      <c r="F1206" s="21" t="e">
        <f>LEFT(NonScoring!M94,FIND(" ",NonScoring!M94)-1)</f>
        <v>#VALUE!</v>
      </c>
      <c r="G1206" s="21" t="e">
        <f>RIGHT(NonScoring!M94,LEN(NonScoring!M94)-FIND(" ",NonScoring!M94))</f>
        <v>#VALUE!</v>
      </c>
      <c r="H1206" s="21" t="str">
        <f>NonScoring!N94</f>
        <v/>
      </c>
      <c r="I1206" s="21" t="str">
        <f>B1206&amp;A1206</f>
        <v/>
      </c>
      <c r="J1206" s="117">
        <f>NonScoring!O94</f>
        <v>0.0</v>
      </c>
      <c r="K1206" s="127">
        <f>NonScoring!P94</f>
        <v>0.0</v>
      </c>
    </row>
    <row r="1207" spans="1:18">
      <c r="A1207" s="21" t="str">
        <f>NonScoring!S95</f>
        <v/>
      </c>
      <c r="B1207" s="21" t="str">
        <f>NonScoring!R95</f>
        <v/>
      </c>
      <c r="C1207" s="21" t="e">
        <f>NonScoring!Q95</f>
        <v>#N/A</v>
      </c>
      <c r="D1207" s="21" t="s">
        <v>747</v>
      </c>
      <c r="E1207" s="98" t="str">
        <f>NonScoring!L95</f>
        <v>7</v>
      </c>
      <c r="F1207" s="21" t="e">
        <f>LEFT(NonScoring!M95,FIND(" ",NonScoring!M95)-1)</f>
        <v>#VALUE!</v>
      </c>
      <c r="G1207" s="21" t="e">
        <f>RIGHT(NonScoring!M95,LEN(NonScoring!M95)-FIND(" ",NonScoring!M95))</f>
        <v>#VALUE!</v>
      </c>
      <c r="H1207" s="21" t="str">
        <f>NonScoring!N95</f>
        <v/>
      </c>
      <c r="I1207" s="21" t="str">
        <f>B1207&amp;A1207</f>
        <v/>
      </c>
      <c r="J1207" s="117">
        <f>NonScoring!O95</f>
        <v>0.0</v>
      </c>
      <c r="K1207" s="127">
        <f>NonScoring!P95</f>
        <v>0.0</v>
      </c>
    </row>
    <row r="1208" spans="1:18">
      <c r="A1208" s="21" t="str">
        <f>NonScoring!S96</f>
        <v/>
      </c>
      <c r="B1208" s="21" t="str">
        <f>NonScoring!R96</f>
        <v/>
      </c>
      <c r="C1208" s="21" t="e">
        <f>NonScoring!Q96</f>
        <v>#N/A</v>
      </c>
      <c r="D1208" s="21" t="s">
        <v>747</v>
      </c>
      <c r="E1208" s="98" t="str">
        <f>NonScoring!L96</f>
        <v>8</v>
      </c>
      <c r="F1208" s="21" t="e">
        <f>LEFT(NonScoring!M96,FIND(" ",NonScoring!M96)-1)</f>
        <v>#VALUE!</v>
      </c>
      <c r="G1208" s="21" t="e">
        <f>RIGHT(NonScoring!M96,LEN(NonScoring!M96)-FIND(" ",NonScoring!M96))</f>
        <v>#VALUE!</v>
      </c>
      <c r="H1208" s="21" t="str">
        <f>NonScoring!N96</f>
        <v/>
      </c>
      <c r="I1208" s="21" t="str">
        <f>B1208&amp;A1208</f>
        <v/>
      </c>
      <c r="J1208" s="117">
        <f>NonScoring!O96</f>
        <v>0.0</v>
      </c>
      <c r="K1208" s="127">
        <f>NonScoring!P96</f>
        <v>0.0</v>
      </c>
    </row>
    <row r="1209" spans="1:18">
      <c r="A1209" s="21" t="str">
        <f>NonScoring!S97</f>
        <v/>
      </c>
      <c r="B1209" s="21" t="str">
        <f>NonScoring!R97</f>
        <v/>
      </c>
      <c r="C1209" s="21" t="e">
        <f>NonScoring!Q97</f>
        <v>#N/A</v>
      </c>
      <c r="D1209" s="21" t="s">
        <v>747</v>
      </c>
      <c r="E1209" s="98" t="str">
        <f>NonScoring!L97</f>
        <v>9</v>
      </c>
      <c r="F1209" s="21" t="e">
        <f>LEFT(NonScoring!M97,FIND(" ",NonScoring!M97)-1)</f>
        <v>#VALUE!</v>
      </c>
      <c r="G1209" s="21" t="e">
        <f>RIGHT(NonScoring!M97,LEN(NonScoring!M97)-FIND(" ",NonScoring!M97))</f>
        <v>#VALUE!</v>
      </c>
      <c r="H1209" s="21" t="str">
        <f>NonScoring!N97</f>
        <v/>
      </c>
      <c r="I1209" s="21" t="str">
        <f>B1209&amp;A1209</f>
        <v/>
      </c>
      <c r="J1209" s="117">
        <f>NonScoring!O97</f>
        <v>0.0</v>
      </c>
      <c r="K1209" s="127">
        <f>NonScoring!P97</f>
        <v>0.0</v>
      </c>
    </row>
    <row r="1210" spans="1:18">
      <c r="A1210" s="21" t="str">
        <f>NonScoring!S98</f>
        <v/>
      </c>
      <c r="B1210" s="21" t="str">
        <f>NonScoring!R98</f>
        <v/>
      </c>
      <c r="C1210" s="21" t="e">
        <f>NonScoring!Q98</f>
        <v>#N/A</v>
      </c>
      <c r="D1210" s="21" t="s">
        <v>747</v>
      </c>
      <c r="E1210" s="98" t="str">
        <f>NonScoring!L98</f>
        <v>10</v>
      </c>
      <c r="F1210" s="21" t="e">
        <f>LEFT(NonScoring!M98,FIND(" ",NonScoring!M98)-1)</f>
        <v>#VALUE!</v>
      </c>
      <c r="G1210" s="21" t="e">
        <f>RIGHT(NonScoring!M98,LEN(NonScoring!M98)-FIND(" ",NonScoring!M98))</f>
        <v>#VALUE!</v>
      </c>
      <c r="H1210" s="21" t="str">
        <f>NonScoring!N98</f>
        <v/>
      </c>
      <c r="I1210" s="21" t="str">
        <f>B1210&amp;A1210</f>
        <v/>
      </c>
      <c r="J1210" s="117">
        <f>NonScoring!O98</f>
        <v>0.0</v>
      </c>
      <c r="K1210" s="127">
        <f>NonScoring!P98</f>
        <v>0.0</v>
      </c>
    </row>
    <row r="1211" spans="1:18">
      <c r="A1211" s="21" t="str">
        <f>NonScoring!S99</f>
        <v/>
      </c>
      <c r="B1211" s="21" t="str">
        <f>NonScoring!R99</f>
        <v/>
      </c>
      <c r="C1211" s="21" t="e">
        <f>NonScoring!Q99</f>
        <v>#N/A</v>
      </c>
      <c r="D1211" s="21" t="s">
        <v>747</v>
      </c>
      <c r="E1211" s="98" t="str">
        <f>NonScoring!L99</f>
        <v>11</v>
      </c>
      <c r="F1211" s="21" t="e">
        <f>LEFT(NonScoring!M99,FIND(" ",NonScoring!M99)-1)</f>
        <v>#VALUE!</v>
      </c>
      <c r="G1211" s="21" t="e">
        <f>RIGHT(NonScoring!M99,LEN(NonScoring!M99)-FIND(" ",NonScoring!M99))</f>
        <v>#VALUE!</v>
      </c>
      <c r="H1211" s="21" t="str">
        <f>NonScoring!N99</f>
        <v/>
      </c>
      <c r="I1211" s="21" t="str">
        <f>B1211&amp;A1211</f>
        <v/>
      </c>
      <c r="J1211" s="117">
        <f>NonScoring!O99</f>
        <v>0.0</v>
      </c>
      <c r="K1211" s="127">
        <f>NonScoring!P99</f>
        <v>0.0</v>
      </c>
    </row>
    <row r="1212" spans="1:18">
      <c r="A1212" s="21" t="str">
        <f>NonScoring!S100</f>
        <v/>
      </c>
      <c r="B1212" s="21" t="str">
        <f>NonScoring!R100</f>
        <v/>
      </c>
      <c r="C1212" s="21" t="e">
        <f>NonScoring!Q100</f>
        <v>#N/A</v>
      </c>
      <c r="D1212" s="21" t="s">
        <v>747</v>
      </c>
      <c r="E1212" s="98" t="str">
        <f>NonScoring!L100</f>
        <v>12</v>
      </c>
      <c r="F1212" s="21" t="e">
        <f>LEFT(NonScoring!M100,FIND(" ",NonScoring!M100)-1)</f>
        <v>#VALUE!</v>
      </c>
      <c r="G1212" s="21" t="e">
        <f>RIGHT(NonScoring!M100,LEN(NonScoring!M100)-FIND(" ",NonScoring!M100))</f>
        <v>#VALUE!</v>
      </c>
      <c r="H1212" s="21" t="str">
        <f>NonScoring!N100</f>
        <v/>
      </c>
      <c r="I1212" s="21" t="str">
        <f>B1212&amp;A1212</f>
        <v/>
      </c>
      <c r="J1212" s="117">
        <f>NonScoring!O100</f>
        <v>0.0</v>
      </c>
      <c r="K1212" s="127">
        <f>NonScoring!P100</f>
        <v>0.0</v>
      </c>
    </row>
  </sheetData>
</worksheet>
</file>

<file path=xl/worksheets/sheet17.xml><?xml version="1.0" encoding="utf-8"?>
<worksheet xmlns="http://schemas.openxmlformats.org/spreadsheetml/2006/main" xmlns:r="http://schemas.openxmlformats.org/officeDocument/2006/relationships">
  <dimension ref="A1:K35"/>
  <sheetViews>
    <sheetView showGridLines="1" workbookViewId="0" topLeftCell="A1">
      <selection activeCell="A1" sqref="A1"/>
    </sheetView>
  </sheetViews>
  <sheetFormatPr defaultRowHeight="15"/>
  <cols>
    <col min="1" max="1" width="11.5703125" customWidth="1"/>
    <col min="2" max="2" width="12.5703125" customWidth="1"/>
    <col min="4" max="4" width="10.42578125" customWidth="1"/>
    <col min="7" max="7" width="11.85546875" customWidth="1"/>
    <col min="8" max="8" width="11.7109375" customWidth="1"/>
    <col min="10" max="10" width="13.28515625" customWidth="1"/>
  </cols>
  <sheetData>
    <row r="1" spans="1:11">
      <c r="A1" s="26" t="s">
        <v>748</v>
      </c>
      <c r="B1" s="26" t="s">
        <v>749</v>
      </c>
      <c r="D1" s="26" t="s">
        <v>732</v>
      </c>
      <c r="E1" s="26" t="s">
        <v>665</v>
      </c>
      <c r="G1" s="26" t="s">
        <v>750</v>
      </c>
      <c r="H1" s="26" t="s">
        <v>751</v>
      </c>
      <c r="J1" s="26" t="s">
        <v>752</v>
      </c>
    </row>
    <row r="2" spans="1:11">
      <c r="A2" s="21" t="s">
        <v>9</v>
      </c>
      <c r="B2" s="21" t="s">
        <v>753</v>
      </c>
      <c r="D2" s="21" t="s">
        <v>129</v>
      </c>
      <c r="E2" s="21" t="s">
        <v>274</v>
      </c>
      <c r="G2" s="98">
        <v>100.0</v>
      </c>
      <c r="H2" s="21" t="s">
        <v>226</v>
      </c>
      <c r="J2" s="21" t="s">
        <v>754</v>
      </c>
      <c r="K2" s="21" t="s">
        <v>226</v>
      </c>
    </row>
    <row r="3" spans="1:11">
      <c r="A3" s="21" t="s">
        <v>14</v>
      </c>
      <c r="B3" s="21" t="s">
        <v>755</v>
      </c>
      <c r="D3" s="21" t="s">
        <v>173</v>
      </c>
      <c r="E3" s="21" t="s">
        <v>669</v>
      </c>
      <c r="G3" s="98">
        <v>200.0</v>
      </c>
      <c r="H3" s="21" t="s">
        <v>160</v>
      </c>
      <c r="J3" s="21" t="s">
        <v>756</v>
      </c>
      <c r="K3" s="21" t="s">
        <v>226</v>
      </c>
    </row>
    <row r="4" spans="1:11">
      <c r="A4" s="21" t="s">
        <v>19</v>
      </c>
      <c r="B4" s="21" t="s">
        <v>757</v>
      </c>
      <c r="D4" s="21" t="s">
        <v>204</v>
      </c>
      <c r="G4" s="98">
        <v>800.0</v>
      </c>
      <c r="H4" s="21" t="s">
        <v>191</v>
      </c>
      <c r="J4" s="21" t="s">
        <v>758</v>
      </c>
      <c r="K4" s="21" t="s">
        <v>226</v>
      </c>
    </row>
    <row r="5" spans="1:11">
      <c r="A5" s="21" t="s">
        <v>23</v>
      </c>
      <c r="B5" s="21" t="s">
        <v>759</v>
      </c>
      <c r="D5" s="21" t="s">
        <v>247</v>
      </c>
      <c r="G5" s="98">
        <v>1500.0</v>
      </c>
      <c r="H5" s="21" t="s">
        <v>237</v>
      </c>
      <c r="J5" s="21" t="s">
        <v>760</v>
      </c>
      <c r="K5" s="21" t="s">
        <v>226</v>
      </c>
    </row>
    <row r="6" spans="1:11">
      <c r="A6" s="21" t="s">
        <v>27</v>
      </c>
      <c r="B6" s="21" t="s">
        <v>27</v>
      </c>
      <c r="G6" s="21" t="s">
        <v>183</v>
      </c>
      <c r="H6" s="21" t="s">
        <v>197</v>
      </c>
      <c r="J6" s="21" t="s">
        <v>761</v>
      </c>
      <c r="K6" s="21" t="s">
        <v>226</v>
      </c>
    </row>
    <row r="7" spans="1:11">
      <c r="A7" s="21" t="s">
        <v>31</v>
      </c>
      <c r="B7" s="21" t="s">
        <v>762</v>
      </c>
      <c r="G7" s="21" t="s">
        <v>220</v>
      </c>
      <c r="J7" s="21" t="s">
        <v>763</v>
      </c>
      <c r="K7" s="21" t="s">
        <v>226</v>
      </c>
    </row>
    <row r="8" spans="1:11">
      <c r="A8" s="21" t="s">
        <v>35</v>
      </c>
      <c r="B8" s="21" t="s">
        <v>764</v>
      </c>
      <c r="G8" s="21" t="s">
        <v>259</v>
      </c>
      <c r="J8" s="21" t="s">
        <v>765</v>
      </c>
      <c r="K8" s="21" t="s">
        <v>226</v>
      </c>
    </row>
    <row r="9" spans="1:11">
      <c r="A9" s="21" t="s">
        <v>39</v>
      </c>
      <c r="B9" s="21" t="s">
        <v>766</v>
      </c>
      <c r="G9" s="21" t="s">
        <v>169</v>
      </c>
      <c r="J9" s="21" t="s">
        <v>767</v>
      </c>
      <c r="K9" s="21" t="s">
        <v>226</v>
      </c>
    </row>
    <row r="10" spans="1:11">
      <c r="A10" s="21" t="s">
        <v>705</v>
      </c>
      <c r="B10" s="21" t="s">
        <v>705</v>
      </c>
      <c r="J10" s="21" t="s">
        <v>768</v>
      </c>
      <c r="K10" s="21" t="s">
        <v>160</v>
      </c>
    </row>
    <row r="11" spans="1:11">
      <c r="J11" s="21" t="s">
        <v>769</v>
      </c>
      <c r="K11" s="21" t="s">
        <v>160</v>
      </c>
    </row>
    <row r="12" spans="1:11">
      <c r="J12" s="21" t="s">
        <v>770</v>
      </c>
      <c r="K12" s="21" t="s">
        <v>160</v>
      </c>
    </row>
    <row r="13" spans="1:11">
      <c r="J13" s="21" t="s">
        <v>771</v>
      </c>
      <c r="K13" s="21" t="s">
        <v>160</v>
      </c>
    </row>
    <row r="14" spans="1:11">
      <c r="J14" s="21" t="s">
        <v>772</v>
      </c>
      <c r="K14" s="21" t="s">
        <v>160</v>
      </c>
    </row>
    <row r="15" spans="1:11">
      <c r="J15" s="21" t="s">
        <v>773</v>
      </c>
      <c r="K15" s="21" t="s">
        <v>160</v>
      </c>
    </row>
    <row r="16" spans="1:11">
      <c r="J16" s="21" t="s">
        <v>774</v>
      </c>
      <c r="K16" s="21" t="s">
        <v>160</v>
      </c>
    </row>
    <row r="17" spans="1:11">
      <c r="J17" s="21" t="s">
        <v>775</v>
      </c>
      <c r="K17" s="21" t="s">
        <v>160</v>
      </c>
    </row>
    <row r="18" spans="1:11">
      <c r="J18" s="21" t="s">
        <v>320</v>
      </c>
      <c r="K18" s="21" t="s">
        <v>320</v>
      </c>
    </row>
    <row r="19" spans="1:11">
      <c r="J19" s="21" t="s">
        <v>194</v>
      </c>
      <c r="K19" s="21" t="s">
        <v>194</v>
      </c>
    </row>
    <row r="20" spans="1:11">
      <c r="J20" s="21" t="s">
        <v>348</v>
      </c>
      <c r="K20" s="21" t="s">
        <v>348</v>
      </c>
    </row>
    <row r="21" spans="1:11">
      <c r="J21" s="21" t="s">
        <v>776</v>
      </c>
      <c r="K21" s="21" t="s">
        <v>235</v>
      </c>
    </row>
    <row r="22" spans="1:11">
      <c r="J22" s="21" t="s">
        <v>374</v>
      </c>
      <c r="K22" s="21" t="s">
        <v>374</v>
      </c>
    </row>
    <row r="23" spans="1:11">
      <c r="J23" s="21" t="s">
        <v>777</v>
      </c>
      <c r="K23" s="21" t="s">
        <v>235</v>
      </c>
    </row>
    <row r="24" spans="1:11">
      <c r="J24" s="21" t="s">
        <v>778</v>
      </c>
      <c r="K24" s="21" t="s">
        <v>778</v>
      </c>
    </row>
    <row r="25" spans="1:11">
      <c r="J25" s="21" t="s">
        <v>779</v>
      </c>
      <c r="K25" s="21" t="s">
        <v>779</v>
      </c>
    </row>
    <row r="26" spans="1:11">
      <c r="J26" s="21" t="s">
        <v>351</v>
      </c>
      <c r="K26" s="21" t="s">
        <v>351</v>
      </c>
    </row>
    <row r="27" spans="1:11">
      <c r="J27" s="21" t="s">
        <v>780</v>
      </c>
      <c r="K27" s="21" t="s">
        <v>240</v>
      </c>
    </row>
    <row r="28" spans="1:11">
      <c r="J28" s="21" t="s">
        <v>377</v>
      </c>
      <c r="K28" s="21" t="s">
        <v>377</v>
      </c>
    </row>
    <row r="29" spans="1:11">
      <c r="J29" s="21" t="s">
        <v>781</v>
      </c>
      <c r="K29" s="21" t="s">
        <v>240</v>
      </c>
    </row>
    <row r="30" spans="1:11">
      <c r="J30" s="21" t="s">
        <v>323</v>
      </c>
      <c r="K30" s="21" t="s">
        <v>323</v>
      </c>
    </row>
    <row r="31" spans="1:11">
      <c r="J31" s="21" t="s">
        <v>199</v>
      </c>
      <c r="K31" s="21" t="s">
        <v>199</v>
      </c>
    </row>
    <row r="32" spans="1:11">
      <c r="J32" s="21" t="s">
        <v>782</v>
      </c>
      <c r="K32" s="21" t="s">
        <v>782</v>
      </c>
    </row>
    <row r="33" spans="1:11">
      <c r="J33" s="21" t="s">
        <v>783</v>
      </c>
      <c r="K33" s="21" t="s">
        <v>784</v>
      </c>
    </row>
    <row r="34" spans="1:11">
      <c r="J34" s="21" t="s">
        <v>380</v>
      </c>
      <c r="K34" s="21" t="s">
        <v>380</v>
      </c>
    </row>
    <row r="35" spans="1:11">
      <c r="J35" s="21" t="s">
        <v>785</v>
      </c>
      <c r="K35" s="21" t="s">
        <v>784</v>
      </c>
    </row>
  </sheetData>
</worksheet>
</file>

<file path=xl/worksheets/sheet2.xml><?xml version="1.0" encoding="utf-8"?>
<worksheet xmlns="http://schemas.openxmlformats.org/spreadsheetml/2006/main" xmlns:r="http://schemas.openxmlformats.org/officeDocument/2006/relationships">
  <dimension ref="A1:R46"/>
  <sheetViews>
    <sheetView showGridLines="1" workbookViewId="0" topLeftCell="A28">
      <selection activeCell="A1" sqref="A1"/>
    </sheetView>
  </sheetViews>
  <sheetFormatPr defaultRowHeight="15"/>
  <cols>
    <col min="1" max="1" width="9.140625" style="26" customWidth="1"/>
    <col min="3" max="3" width="11.140625" customWidth="1"/>
    <col min="4" max="4" width="2.42578125" customWidth="1"/>
    <col min="5" max="5" width="2.28515625" customWidth="1"/>
    <col min="6" max="6" width="9.140625" style="26" customWidth="1"/>
    <col min="7" max="7" width="13.7109375" customWidth="1"/>
    <col min="8" max="8" width="6.7109375" customWidth="1"/>
    <col min="9" max="9" width="2.5703125" customWidth="1"/>
    <col min="10" max="10" width="6.7109375" customWidth="1"/>
    <col min="11" max="11" width="2.5703125" customWidth="1"/>
    <col min="15" max="15" width="2.85546875" customWidth="1"/>
    <col min="16" max="16" width="11.140625" customWidth="1"/>
    <col min="17" max="17" width="6.42578125" customWidth="1"/>
    <col min="18" max="18" width="5.140625" customWidth="1"/>
    <col min="19" max="19" width="10.28515625" customWidth="1"/>
  </cols>
  <sheetData>
    <row r="1" spans="1:18" ht="20.25">
      <c r="A1" s="200" t="s">
        <v>55</v>
      </c>
      <c r="B1" s="201"/>
      <c r="C1" s="202"/>
      <c r="D1" s="202"/>
      <c r="E1" s="202"/>
      <c r="F1" s="210"/>
      <c r="G1" s="201"/>
      <c r="H1" s="202"/>
      <c r="J1" s="202"/>
    </row>
    <row r="2" spans="1:18" ht="20.25">
      <c r="A2" s="200"/>
      <c r="B2" s="201"/>
      <c r="C2" s="202"/>
      <c r="D2" s="202"/>
      <c r="E2" s="202"/>
      <c r="F2" s="210"/>
      <c r="G2" s="201"/>
      <c r="H2" s="202"/>
      <c r="J2" s="202"/>
    </row>
    <row r="3" spans="1:18" ht="20.25">
      <c r="A3" s="210"/>
      <c r="B3" s="203"/>
      <c r="C3" s="204" t="s">
        <v>4</v>
      </c>
      <c r="D3" s="204"/>
      <c r="E3" s="204"/>
      <c r="F3" s="200" t="s">
        <v>56</v>
      </c>
      <c r="G3" s="205">
        <v>42596.0</v>
      </c>
      <c r="H3" s="202"/>
      <c r="J3" s="202"/>
      <c r="Q3" s="221" t="s">
        <v>57</v>
      </c>
      <c r="R3" s="218" t="s">
        <v>58</v>
      </c>
    </row>
    <row r="4" spans="1:18" ht="15.75">
      <c r="A4" s="206"/>
      <c r="B4" s="131"/>
      <c r="C4" s="207"/>
      <c r="D4" s="207" t="s">
        <v>10</v>
      </c>
      <c r="E4" s="207" t="s">
        <v>15</v>
      </c>
      <c r="F4" s="206"/>
      <c r="G4" s="131"/>
      <c r="H4" s="207"/>
      <c r="J4" s="207"/>
    </row>
    <row r="5" spans="1:18" ht="15.75">
      <c r="A5" s="206" t="s">
        <v>59</v>
      </c>
      <c r="B5" s="216" t="s">
        <v>60</v>
      </c>
      <c r="C5" s="215" t="s">
        <v>61</v>
      </c>
      <c r="D5" s="212">
        <f>IF(Under13Girls!E50="",0,1)</f>
        <v>1.0</v>
      </c>
      <c r="E5" s="212">
        <f>IF(Under13Girls!E59="",0,1)</f>
        <v>0.0</v>
      </c>
      <c r="F5" s="206" t="s">
        <v>59</v>
      </c>
      <c r="G5" s="208" t="s">
        <v>62</v>
      </c>
      <c r="H5" s="215" t="s">
        <v>63</v>
      </c>
      <c r="I5" s="212">
        <f>IF(Under11Girls!E68="",0,1)</f>
        <v>1.0</v>
      </c>
      <c r="J5" s="215" t="s">
        <v>64</v>
      </c>
      <c r="K5" s="212">
        <f>IF(Under11Boys!E68="",0,1)</f>
        <v>1.0</v>
      </c>
    </row>
    <row r="6" spans="1:18" ht="15.75">
      <c r="A6" s="206"/>
      <c r="B6" s="216" t="s">
        <v>65</v>
      </c>
      <c r="C6" s="215" t="s">
        <v>66</v>
      </c>
      <c r="D6" s="212">
        <f>IF(Under15Girls!E68="",0,1)</f>
        <v>1.0</v>
      </c>
      <c r="E6" s="212">
        <f>IF(Under15Girls!E77="",0,1)</f>
        <v>1.0</v>
      </c>
      <c r="F6" s="206"/>
      <c r="G6" s="216" t="s">
        <v>67</v>
      </c>
      <c r="H6" s="215" t="s">
        <v>63</v>
      </c>
      <c r="I6" s="212">
        <f>IF(Under11Girls!E50="",0,1)</f>
        <v>1.0</v>
      </c>
      <c r="J6" s="209"/>
      <c r="K6" s="212"/>
    </row>
    <row r="7" spans="1:18" ht="15.75">
      <c r="A7" s="206"/>
      <c r="B7" s="216" t="s">
        <v>65</v>
      </c>
      <c r="C7" s="215" t="s">
        <v>68</v>
      </c>
      <c r="D7" s="212">
        <f>IF(Under13Boys!E68="",0,1)</f>
        <v>1.0</v>
      </c>
      <c r="E7" s="212">
        <f>IF(Under13Boys!E77="",0,1)</f>
        <v>0.0</v>
      </c>
      <c r="F7" s="211"/>
      <c r="G7" s="216" t="s">
        <v>67</v>
      </c>
      <c r="H7" s="215" t="s">
        <v>69</v>
      </c>
      <c r="I7" s="212">
        <f>IF(Under15Girls!E104="",0,1)</f>
        <v>1.0</v>
      </c>
      <c r="J7" s="209"/>
      <c r="K7" s="212"/>
      <c r="O7" s="219"/>
      <c r="P7" s="21" t="s">
        <v>70</v>
      </c>
    </row>
    <row r="8" spans="1:18" ht="15.75">
      <c r="A8" s="206"/>
      <c r="B8" s="216" t="s">
        <v>71</v>
      </c>
      <c r="C8" s="215" t="s">
        <v>72</v>
      </c>
      <c r="D8" s="212">
        <f>IF(Under17Women!E68="",0,1)</f>
        <v>1.0</v>
      </c>
      <c r="E8" s="212">
        <f>IF(Under17Women!E77="",0,1)</f>
        <v>1.0</v>
      </c>
      <c r="F8" s="206"/>
      <c r="G8" s="216" t="s">
        <v>73</v>
      </c>
      <c r="H8" s="215" t="s">
        <v>74</v>
      </c>
      <c r="I8" s="212">
        <f>IF(Under13Girls!E86="",0,1)</f>
        <v>1.0</v>
      </c>
      <c r="J8" s="209"/>
      <c r="K8" s="212"/>
      <c r="O8" s="220"/>
      <c r="P8" s="21" t="s">
        <v>75</v>
      </c>
    </row>
    <row r="9" spans="1:18" ht="15.75">
      <c r="A9" s="206"/>
      <c r="B9" s="216" t="s">
        <v>71</v>
      </c>
      <c r="C9" s="215" t="s">
        <v>76</v>
      </c>
      <c r="D9" s="212">
        <f>IF(Under15Boys!E68="",0,1)</f>
        <v>1.0</v>
      </c>
      <c r="E9" s="212">
        <f>IF(Under15Boys!E77="",0,1)</f>
        <v>0.0</v>
      </c>
      <c r="F9" s="206"/>
      <c r="G9" s="208"/>
      <c r="H9" s="209"/>
      <c r="I9" s="212"/>
      <c r="J9" s="209"/>
      <c r="K9" s="212"/>
    </row>
    <row r="10" spans="1:18" ht="15.75">
      <c r="A10" s="206"/>
      <c r="B10" s="216" t="s">
        <v>77</v>
      </c>
      <c r="C10" s="215" t="s">
        <v>78</v>
      </c>
      <c r="D10" s="212">
        <f>IF(Under17Men!E68="",0,1)</f>
        <v>1.0</v>
      </c>
      <c r="E10" s="212">
        <f>IF(Under17Men!E77="",0,1)</f>
        <v>0.0</v>
      </c>
      <c r="F10" s="206"/>
      <c r="G10" s="208"/>
      <c r="H10" s="209"/>
      <c r="I10" s="212"/>
      <c r="J10" s="209"/>
      <c r="K10" s="212"/>
    </row>
    <row r="11" spans="1:18" ht="15.75">
      <c r="A11" s="206"/>
      <c r="B11" s="208"/>
      <c r="C11" s="209"/>
      <c r="D11" s="212"/>
      <c r="E11" s="212"/>
      <c r="F11" s="206"/>
      <c r="G11" s="208"/>
      <c r="H11" s="209"/>
      <c r="I11" s="212"/>
      <c r="J11" s="209"/>
      <c r="K11" s="212"/>
    </row>
    <row r="12" spans="1:18" ht="15.75">
      <c r="A12" s="206" t="s">
        <v>79</v>
      </c>
      <c r="B12" s="216" t="s">
        <v>80</v>
      </c>
      <c r="C12" s="216" t="s">
        <v>63</v>
      </c>
      <c r="D12" s="212">
        <f>IF(Under11Girls!E32="",0,1)</f>
        <v>1.0</v>
      </c>
      <c r="E12" s="212">
        <f>IF(Under11Girls!E41="",0,1)</f>
        <v>1.0</v>
      </c>
      <c r="F12" s="206" t="s">
        <v>81</v>
      </c>
      <c r="G12" s="216" t="s">
        <v>67</v>
      </c>
      <c r="H12" s="216" t="s">
        <v>74</v>
      </c>
      <c r="I12" s="212">
        <f>IF(Under13Girls!E68="",0,1)</f>
        <v>1.0</v>
      </c>
      <c r="J12" s="209"/>
      <c r="K12" s="212"/>
    </row>
    <row r="13" spans="1:18" ht="15.75">
      <c r="A13" s="206"/>
      <c r="B13" s="216" t="s">
        <v>80</v>
      </c>
      <c r="C13" s="216" t="s">
        <v>74</v>
      </c>
      <c r="D13" s="212">
        <f>IF(Under13Girls!E14="",0,1)</f>
        <v>1.0</v>
      </c>
      <c r="E13" s="212">
        <f>IF(Under13Girls!E23="",0,1)</f>
        <v>1.0</v>
      </c>
      <c r="F13" s="206"/>
      <c r="G13" s="216" t="s">
        <v>82</v>
      </c>
      <c r="H13" s="216" t="s">
        <v>69</v>
      </c>
      <c r="I13" s="212">
        <f>IF(Under15Girls!E86="",0,1)</f>
        <v>1.0</v>
      </c>
      <c r="J13" s="209"/>
      <c r="K13" s="212"/>
    </row>
    <row r="14" spans="1:18" ht="15.75">
      <c r="A14" s="206"/>
      <c r="B14" s="216" t="s">
        <v>80</v>
      </c>
      <c r="C14" s="216" t="s">
        <v>69</v>
      </c>
      <c r="D14" s="212">
        <f>IF(Under15Girls!E14="",0,1)</f>
        <v>1.0</v>
      </c>
      <c r="E14" s="212">
        <f>IF(Under15Girls!E23="",0,1)</f>
        <v>1.0</v>
      </c>
      <c r="F14" s="206"/>
      <c r="G14" s="216" t="s">
        <v>73</v>
      </c>
      <c r="H14" s="216" t="s">
        <v>83</v>
      </c>
      <c r="I14" s="212">
        <f>IF(Under15Boys!E122="",0,1)</f>
        <v>1.0</v>
      </c>
      <c r="J14" s="209"/>
      <c r="K14" s="212"/>
    </row>
    <row r="15" spans="1:18" ht="15.75">
      <c r="A15" s="206"/>
      <c r="B15" s="216" t="s">
        <v>80</v>
      </c>
      <c r="C15" s="216" t="s">
        <v>84</v>
      </c>
      <c r="D15" s="212">
        <f>IF(Under17Women!E14="",0,1)</f>
        <v>1.0</v>
      </c>
      <c r="E15" s="212">
        <f>IF(Under17Women!E23="",0,1)</f>
        <v>1.0</v>
      </c>
      <c r="F15" s="206"/>
      <c r="G15" s="216" t="s">
        <v>85</v>
      </c>
      <c r="H15" s="216" t="s">
        <v>86</v>
      </c>
      <c r="I15" s="212">
        <f>IF(Under17Men!E122="",0,1)</f>
        <v>1.0</v>
      </c>
      <c r="J15" s="209"/>
      <c r="K15" s="212"/>
    </row>
    <row r="16" spans="1:18" ht="15.75">
      <c r="A16" s="206"/>
      <c r="B16" s="216" t="s">
        <v>80</v>
      </c>
      <c r="C16" s="216" t="s">
        <v>64</v>
      </c>
      <c r="D16" s="212">
        <f>IF(Under11Boys!E14="",0,1)</f>
        <v>1.0</v>
      </c>
      <c r="E16" s="212">
        <f>IF(Under11Boys!E23="",0,1)</f>
        <v>1.0</v>
      </c>
      <c r="F16" s="206"/>
      <c r="G16" s="208"/>
      <c r="H16" s="209"/>
      <c r="I16" s="212"/>
      <c r="J16" s="209"/>
      <c r="K16" s="212"/>
    </row>
    <row r="17" spans="1:18" ht="15.75">
      <c r="A17" s="206"/>
      <c r="B17" s="208"/>
      <c r="C17" s="209"/>
      <c r="D17" s="212"/>
      <c r="E17" s="212"/>
      <c r="F17" s="206"/>
      <c r="G17" s="208"/>
      <c r="H17" s="209"/>
      <c r="I17" s="212"/>
      <c r="J17" s="209"/>
      <c r="K17" s="212"/>
    </row>
    <row r="18" spans="1:18" ht="15.75">
      <c r="A18" s="206" t="s">
        <v>87</v>
      </c>
      <c r="B18" s="216" t="s">
        <v>88</v>
      </c>
      <c r="C18" s="216" t="s">
        <v>63</v>
      </c>
      <c r="D18" s="212">
        <f>IF(Under11Girls!E14="",0,1)</f>
        <v>1.0</v>
      </c>
      <c r="E18" s="212">
        <f>IF(Under11Girls!E23="",0,1)</f>
        <v>1.0</v>
      </c>
      <c r="F18" s="206" t="s">
        <v>89</v>
      </c>
      <c r="G18" s="216" t="s">
        <v>67</v>
      </c>
      <c r="H18" s="216" t="s">
        <v>84</v>
      </c>
      <c r="I18" s="212">
        <f>IF(Under17Women!E86="",0,1)</f>
        <v>1.0</v>
      </c>
      <c r="J18" s="209"/>
      <c r="K18" s="212"/>
    </row>
    <row r="19" spans="1:18" ht="15.75">
      <c r="A19" s="206"/>
      <c r="B19" s="216" t="s">
        <v>88</v>
      </c>
      <c r="C19" s="216" t="s">
        <v>74</v>
      </c>
      <c r="D19" s="212">
        <f>IF(Under13Girls!E14="",0,1)</f>
        <v>1.0</v>
      </c>
      <c r="E19" s="212">
        <f>IF(Under13Girls!E23="",0,1)</f>
        <v>1.0</v>
      </c>
      <c r="F19" s="206"/>
      <c r="G19" s="216" t="s">
        <v>85</v>
      </c>
      <c r="H19" s="216" t="s">
        <v>83</v>
      </c>
      <c r="I19" s="212">
        <f>IF(Under15Boys!E140="",0,1)</f>
        <v>1.0</v>
      </c>
      <c r="J19" s="209"/>
      <c r="K19" s="212"/>
    </row>
    <row r="20" spans="1:18" ht="15.75">
      <c r="A20" s="206"/>
      <c r="B20" s="216" t="s">
        <v>88</v>
      </c>
      <c r="C20" s="216" t="s">
        <v>69</v>
      </c>
      <c r="D20" s="212">
        <f>IF(Under15Girls!E14="",0,1)</f>
        <v>1.0</v>
      </c>
      <c r="E20" s="212">
        <f>IF(Under15Girls!E23="",0,1)</f>
        <v>1.0</v>
      </c>
      <c r="F20" s="206"/>
      <c r="G20" s="216" t="s">
        <v>73</v>
      </c>
      <c r="H20" s="216" t="s">
        <v>90</v>
      </c>
      <c r="I20" s="212">
        <f>IF(Under13Boys!E104="",0,1)</f>
        <v>1.0</v>
      </c>
      <c r="J20" s="209"/>
      <c r="K20" s="212"/>
    </row>
    <row r="21" spans="1:18" ht="15.75">
      <c r="A21" s="206"/>
      <c r="B21" s="216" t="s">
        <v>88</v>
      </c>
      <c r="C21" s="216" t="s">
        <v>84</v>
      </c>
      <c r="D21" s="212">
        <f>IF(Under17Women!E14="",0,1)</f>
        <v>1.0</v>
      </c>
      <c r="E21" s="212">
        <f>IF(Under17Women!E23="",0,1)</f>
        <v>1.0</v>
      </c>
      <c r="F21" s="206"/>
      <c r="G21" s="208"/>
      <c r="H21" s="209"/>
      <c r="I21" s="212"/>
      <c r="J21" s="209"/>
      <c r="K21" s="212"/>
    </row>
    <row r="22" spans="1:18" ht="15.75">
      <c r="A22" s="206" t="s">
        <v>91</v>
      </c>
      <c r="B22" s="216" t="s">
        <v>88</v>
      </c>
      <c r="C22" s="216" t="s">
        <v>64</v>
      </c>
      <c r="D22" s="212">
        <f>IF(Under11Boys!E14="",0,1)</f>
        <v>1.0</v>
      </c>
      <c r="E22" s="212">
        <f>IF(Under11Boys!E23="",0,1)</f>
        <v>1.0</v>
      </c>
      <c r="F22" s="206"/>
      <c r="G22" s="208"/>
      <c r="H22" s="209"/>
      <c r="I22" s="212"/>
      <c r="J22" s="209"/>
      <c r="K22" s="212"/>
    </row>
    <row r="23" spans="1:18" ht="15.75">
      <c r="A23" s="206"/>
      <c r="B23" s="216" t="s">
        <v>88</v>
      </c>
      <c r="C23" s="216" t="s">
        <v>90</v>
      </c>
      <c r="D23" s="212">
        <f>IF(Under13Boys!E14="",0,1)</f>
        <v>1.0</v>
      </c>
      <c r="E23" s="212">
        <f>IF(Under13Boys!E23="",0,1)</f>
        <v>1.0</v>
      </c>
      <c r="F23" s="206"/>
      <c r="G23" s="208"/>
      <c r="H23" s="209"/>
      <c r="I23" s="212"/>
      <c r="J23" s="209"/>
      <c r="K23" s="212"/>
    </row>
    <row r="24" spans="1:18" ht="15.75">
      <c r="A24" s="206"/>
      <c r="B24" s="216" t="s">
        <v>88</v>
      </c>
      <c r="C24" s="216" t="s">
        <v>83</v>
      </c>
      <c r="D24" s="212">
        <f>IF(Under15Boys!E14="",0,1)</f>
        <v>1.0</v>
      </c>
      <c r="E24" s="212">
        <f>IF(Under15Boys!E23="",0,1)</f>
        <v>1.0</v>
      </c>
      <c r="F24" s="206"/>
      <c r="G24" s="208"/>
      <c r="H24" s="209"/>
      <c r="I24" s="212"/>
      <c r="J24" s="209"/>
      <c r="K24" s="212"/>
    </row>
    <row r="25" spans="1:18" ht="15.75">
      <c r="A25" s="206"/>
      <c r="B25" s="216" t="s">
        <v>88</v>
      </c>
      <c r="C25" s="216" t="s">
        <v>86</v>
      </c>
      <c r="D25" s="212">
        <f>IF(Under17Men!E14="",0,1)</f>
        <v>1.0</v>
      </c>
      <c r="E25" s="212">
        <f>IF(Under17Men!E23="",0,1)</f>
        <v>1.0</v>
      </c>
      <c r="F25" s="206"/>
      <c r="G25" s="208"/>
      <c r="H25" s="209"/>
      <c r="I25" s="212"/>
      <c r="J25" s="209"/>
      <c r="K25" s="212"/>
    </row>
    <row r="26" spans="1:18" ht="15.75">
      <c r="A26" s="206"/>
      <c r="B26" s="208"/>
      <c r="C26" s="209"/>
      <c r="D26" s="212"/>
      <c r="E26" s="212"/>
      <c r="F26" s="206"/>
      <c r="G26" s="208"/>
      <c r="H26" s="209"/>
      <c r="I26" s="212"/>
      <c r="J26" s="209"/>
      <c r="K26" s="212"/>
    </row>
    <row r="27" spans="1:18" ht="15.75">
      <c r="A27" s="206" t="s">
        <v>92</v>
      </c>
      <c r="B27" s="216" t="s">
        <v>93</v>
      </c>
      <c r="C27" s="216" t="s">
        <v>90</v>
      </c>
      <c r="D27" s="212">
        <f>IF(Under13Boys!E50="",0,1)</f>
        <v>1.0</v>
      </c>
      <c r="E27" s="212">
        <f>IF(Under13Boys!E50="",0,1)</f>
        <v>1.0</v>
      </c>
      <c r="F27" s="206" t="s">
        <v>94</v>
      </c>
      <c r="G27" s="208" t="s">
        <v>73</v>
      </c>
      <c r="H27" s="216" t="s">
        <v>69</v>
      </c>
      <c r="I27" s="212">
        <f>IF(Under15Girls!E122="",0,1)</f>
        <v>1.0</v>
      </c>
      <c r="J27" s="216" t="s">
        <v>84</v>
      </c>
      <c r="K27" s="212">
        <f>IF(Under17Women!E104="",0,1)</f>
        <v>1.0</v>
      </c>
    </row>
    <row r="28" spans="1:18" ht="15.75">
      <c r="A28" s="206"/>
      <c r="B28" s="216" t="s">
        <v>93</v>
      </c>
      <c r="C28" s="216" t="s">
        <v>83</v>
      </c>
      <c r="D28" s="212">
        <f>IF(Under15Boys!E50="",0,1)</f>
        <v>1.0</v>
      </c>
      <c r="E28" s="212">
        <f>IF(Under15Boys!E59="",0,1)</f>
        <v>1.0</v>
      </c>
      <c r="F28" s="206"/>
      <c r="G28" s="208" t="s">
        <v>67</v>
      </c>
      <c r="H28" s="216" t="s">
        <v>90</v>
      </c>
      <c r="I28" s="212">
        <f>IF(Under13Boys!E86="",0,1)</f>
        <v>1.0</v>
      </c>
      <c r="J28" s="216" t="s">
        <v>83</v>
      </c>
      <c r="K28" s="212">
        <f>IF(Under15Boys!E104="",0,1)</f>
        <v>1.0</v>
      </c>
    </row>
    <row r="29" spans="1:18" ht="15.75">
      <c r="A29" s="206"/>
      <c r="B29" s="216" t="s">
        <v>93</v>
      </c>
      <c r="C29" s="216" t="s">
        <v>86</v>
      </c>
      <c r="D29" s="212">
        <f>IF(Under17Men!E50="",0,1)</f>
        <v>1.0</v>
      </c>
      <c r="E29" s="212">
        <f>IF(Under17Men!E59="",0,1)</f>
        <v>0.0</v>
      </c>
      <c r="F29" s="206"/>
      <c r="G29" s="208" t="s">
        <v>82</v>
      </c>
      <c r="H29" s="216" t="s">
        <v>83</v>
      </c>
      <c r="I29" s="212">
        <f>IF(Under15Boys!E86="",0,1)</f>
        <v>1.0</v>
      </c>
      <c r="J29" s="216"/>
      <c r="K29" s="212"/>
    </row>
    <row r="30" spans="1:18" ht="15.75">
      <c r="A30" s="206"/>
      <c r="B30" s="208"/>
      <c r="C30" s="209"/>
      <c r="D30" s="212"/>
      <c r="E30" s="212"/>
      <c r="F30" s="206"/>
      <c r="G30" s="208" t="s">
        <v>95</v>
      </c>
      <c r="H30" s="216" t="s">
        <v>74</v>
      </c>
      <c r="I30" s="212">
        <f>IF(Under13Girls!E104="",0,1)</f>
        <v>1.0</v>
      </c>
      <c r="J30" s="216" t="s">
        <v>90</v>
      </c>
      <c r="K30" s="212">
        <f>IF(Under13Boys!E122="",0,1)</f>
        <v>1.0</v>
      </c>
    </row>
    <row r="31" spans="1:18" ht="15.75">
      <c r="A31" s="206"/>
      <c r="B31" s="208"/>
      <c r="C31" s="209"/>
      <c r="D31" s="212"/>
      <c r="E31" s="212"/>
      <c r="F31" s="206"/>
      <c r="G31" s="208"/>
      <c r="H31" s="209"/>
      <c r="I31" s="212"/>
      <c r="J31" s="209"/>
      <c r="K31" s="212"/>
    </row>
    <row r="32" spans="1:18" ht="15.75">
      <c r="A32" s="206" t="s">
        <v>96</v>
      </c>
      <c r="B32" s="216" t="s">
        <v>97</v>
      </c>
      <c r="C32" s="216" t="s">
        <v>69</v>
      </c>
      <c r="D32" s="212">
        <f>IF(Under15Girls!E32="",0,1)</f>
        <v>1.0</v>
      </c>
      <c r="E32" s="212">
        <f>IF(Under15Girls!E41="",0,1)</f>
        <v>1.0</v>
      </c>
      <c r="F32" s="206" t="s">
        <v>98</v>
      </c>
      <c r="G32" s="216" t="s">
        <v>67</v>
      </c>
      <c r="H32" s="216" t="s">
        <v>64</v>
      </c>
      <c r="I32" s="212">
        <f>IF(Under11Boys!E50="",0,1)</f>
        <v>1.0</v>
      </c>
      <c r="J32" s="209"/>
      <c r="K32" s="212"/>
    </row>
    <row r="33" spans="1:18" ht="15.75">
      <c r="A33" s="206"/>
      <c r="B33" s="216" t="s">
        <v>97</v>
      </c>
      <c r="C33" s="216" t="s">
        <v>84</v>
      </c>
      <c r="D33" s="212">
        <f>IF(Under17Women!E32="",0,1)</f>
        <v>1.0</v>
      </c>
      <c r="E33" s="212">
        <f>IF(Under17Women!E41="",0,1)</f>
        <v>1.0</v>
      </c>
      <c r="F33" s="206"/>
      <c r="G33" s="216" t="s">
        <v>73</v>
      </c>
      <c r="H33" s="216" t="s">
        <v>86</v>
      </c>
      <c r="I33" s="212">
        <f>IF(Under17Men!E104="",0,1)</f>
        <v>1.0</v>
      </c>
      <c r="J33" s="209"/>
      <c r="K33" s="212"/>
    </row>
    <row r="34" spans="1:18" ht="15.75">
      <c r="A34" s="206"/>
      <c r="B34" s="216" t="s">
        <v>97</v>
      </c>
      <c r="C34" s="216" t="s">
        <v>90</v>
      </c>
      <c r="D34" s="212">
        <f>IF(Under13Boys!E32="",0,1)</f>
        <v>1.0</v>
      </c>
      <c r="E34" s="212">
        <f>IF(Under13Boys!E41="",0,1)</f>
        <v>1.0</v>
      </c>
      <c r="F34" s="206"/>
      <c r="G34" s="208" t="s">
        <v>85</v>
      </c>
      <c r="H34" s="216" t="s">
        <v>69</v>
      </c>
      <c r="I34" s="212">
        <f>IF(Under15Girls!E140="",0,1)</f>
        <v>1.0</v>
      </c>
      <c r="J34" s="216" t="s">
        <v>84</v>
      </c>
      <c r="K34" s="212">
        <f>IF(Under17Women!E122="",0,1)</f>
        <v>1.0</v>
      </c>
    </row>
    <row r="35" spans="1:18" ht="15.75">
      <c r="A35" s="206"/>
      <c r="B35" s="216" t="s">
        <v>97</v>
      </c>
      <c r="C35" s="216" t="s">
        <v>83</v>
      </c>
      <c r="D35" s="212">
        <f>IF(Under15Boys!E32="",0,1)</f>
        <v>1.0</v>
      </c>
      <c r="E35" s="212">
        <f>IF(Under15Boys!E41="",0,1)</f>
        <v>1.0</v>
      </c>
      <c r="F35" s="206"/>
      <c r="G35" s="208"/>
      <c r="H35" s="209"/>
      <c r="I35" s="212"/>
      <c r="J35" s="209"/>
      <c r="K35" s="212"/>
    </row>
    <row r="36" spans="1:18" ht="15.75">
      <c r="A36" s="206"/>
      <c r="B36" s="216" t="s">
        <v>97</v>
      </c>
      <c r="C36" s="216" t="s">
        <v>86</v>
      </c>
      <c r="D36" s="212">
        <f>IF(Under17Men!E32="",0,1)</f>
        <v>1.0</v>
      </c>
      <c r="E36" s="212">
        <f>IF(Under17Men!E41="",0,1)</f>
        <v>0.0</v>
      </c>
      <c r="F36" s="206"/>
      <c r="G36" s="208"/>
      <c r="H36" s="209"/>
      <c r="I36" s="212"/>
      <c r="J36" s="209"/>
      <c r="K36" s="212"/>
    </row>
    <row r="37" spans="1:18" ht="15.75">
      <c r="A37" s="206"/>
      <c r="B37" s="208"/>
      <c r="C37" s="209"/>
      <c r="D37" s="212"/>
      <c r="E37" s="212"/>
      <c r="F37" s="206"/>
      <c r="G37" s="208"/>
      <c r="H37" s="209"/>
      <c r="I37" s="212"/>
      <c r="J37" s="209"/>
      <c r="K37" s="212"/>
    </row>
    <row r="38" spans="1:18" ht="15.75">
      <c r="A38" s="206"/>
      <c r="B38" s="208"/>
      <c r="C38" s="209"/>
      <c r="D38" s="212"/>
      <c r="E38" s="212"/>
      <c r="F38" s="206"/>
      <c r="G38" s="208"/>
      <c r="H38" s="209"/>
      <c r="I38" s="212"/>
      <c r="J38" s="209"/>
      <c r="K38" s="212"/>
    </row>
    <row r="39" spans="1:18" ht="15.75">
      <c r="A39" s="206" t="s">
        <v>99</v>
      </c>
      <c r="B39" s="216" t="s">
        <v>100</v>
      </c>
      <c r="C39" s="216" t="s">
        <v>63</v>
      </c>
      <c r="D39" s="212">
        <f>IF(Under11Girls!E86="",0,1)</f>
        <v>1.0</v>
      </c>
      <c r="E39" s="212"/>
      <c r="F39" s="206" t="s">
        <v>101</v>
      </c>
      <c r="G39" s="216" t="s">
        <v>82</v>
      </c>
      <c r="H39" s="216" t="s">
        <v>86</v>
      </c>
      <c r="I39" s="212">
        <f>IF(Under17Men!E86="",0,1)</f>
        <v>1.0</v>
      </c>
      <c r="J39" s="209"/>
      <c r="K39" s="212"/>
    </row>
    <row r="40" spans="1:18" ht="15.75">
      <c r="A40" s="206"/>
      <c r="B40" s="216" t="s">
        <v>100</v>
      </c>
      <c r="C40" s="216" t="s">
        <v>74</v>
      </c>
      <c r="D40" s="212">
        <f>IF(Under13Girls!E122="",0,1)</f>
        <v>1.0</v>
      </c>
      <c r="E40" s="212"/>
      <c r="F40" s="206"/>
      <c r="G40" s="216" t="s">
        <v>95</v>
      </c>
      <c r="H40" s="216" t="s">
        <v>86</v>
      </c>
      <c r="I40" s="212">
        <f>IF(Under17Men!E140="",0,1)</f>
        <v>1.0</v>
      </c>
      <c r="J40" s="209"/>
      <c r="K40" s="212"/>
    </row>
    <row r="41" spans="1:18" ht="15.75">
      <c r="A41" s="206"/>
      <c r="B41" s="216" t="s">
        <v>100</v>
      </c>
      <c r="C41" s="216" t="s">
        <v>69</v>
      </c>
      <c r="D41" s="212">
        <f>IF(Under15Girls!E158="",0,1)</f>
        <v>1.0</v>
      </c>
      <c r="E41" s="212"/>
      <c r="F41" s="206"/>
      <c r="G41" s="208"/>
      <c r="H41" s="209"/>
      <c r="I41" s="212"/>
      <c r="J41" s="209"/>
      <c r="K41" s="212"/>
    </row>
    <row r="42" spans="1:18" ht="15.75">
      <c r="A42" s="206"/>
      <c r="B42" s="216" t="s">
        <v>100</v>
      </c>
      <c r="C42" s="216" t="s">
        <v>84</v>
      </c>
      <c r="D42" s="212">
        <f>IF(Under17Women!E140="",0,1)</f>
        <v>1.0</v>
      </c>
      <c r="E42" s="212"/>
      <c r="F42" s="206"/>
      <c r="G42" s="208"/>
      <c r="H42" s="209"/>
      <c r="I42" s="212"/>
      <c r="J42" s="209"/>
      <c r="K42" s="212"/>
    </row>
    <row r="43" spans="1:18" ht="15.75">
      <c r="A43" s="206"/>
      <c r="B43" s="216" t="s">
        <v>100</v>
      </c>
      <c r="C43" s="216" t="s">
        <v>64</v>
      </c>
      <c r="D43" s="212">
        <f>IF(Under11Boys!E86="",0,1)</f>
        <v>1.0</v>
      </c>
      <c r="E43" s="212"/>
      <c r="F43" s="206"/>
      <c r="G43" s="208"/>
      <c r="H43" s="209"/>
      <c r="I43" s="212"/>
      <c r="J43" s="209"/>
      <c r="K43" s="212"/>
    </row>
    <row r="44" spans="1:18" ht="15.75">
      <c r="A44" s="206"/>
      <c r="B44" s="216" t="s">
        <v>100</v>
      </c>
      <c r="C44" s="216" t="s">
        <v>90</v>
      </c>
      <c r="D44" s="212">
        <f>IF(Under13Boys!E140="",0,1)</f>
        <v>1.0</v>
      </c>
      <c r="E44" s="212"/>
      <c r="F44" s="206"/>
      <c r="G44" s="208"/>
      <c r="H44" s="209"/>
      <c r="I44" s="212"/>
      <c r="J44" s="209"/>
      <c r="K44" s="212"/>
    </row>
    <row r="45" spans="1:18" ht="15.75">
      <c r="A45" s="206"/>
      <c r="B45" s="216" t="s">
        <v>100</v>
      </c>
      <c r="C45" s="216" t="s">
        <v>83</v>
      </c>
      <c r="D45" s="212">
        <f>IF(Under15Boys!E158="",0,1)</f>
        <v>1.0</v>
      </c>
      <c r="E45" s="212"/>
      <c r="F45" s="206"/>
      <c r="G45" s="208"/>
      <c r="H45" s="209"/>
      <c r="I45" s="212"/>
      <c r="J45" s="209"/>
      <c r="K45" s="212"/>
    </row>
    <row r="46" spans="1:18" ht="15.75">
      <c r="A46" s="206"/>
      <c r="B46" s="216" t="s">
        <v>100</v>
      </c>
      <c r="C46" s="216" t="s">
        <v>86</v>
      </c>
      <c r="D46" s="212">
        <f>IF(Under17Men!E158="",0,1)</f>
        <v>1.0</v>
      </c>
      <c r="E46" s="212"/>
      <c r="F46" s="206"/>
      <c r="G46" s="208"/>
      <c r="H46" s="209"/>
      <c r="I46" s="212"/>
      <c r="J46" s="209"/>
      <c r="K46" s="212"/>
    </row>
  </sheetData>
  <conditionalFormatting sqref="K5:K46 I5:I46 D5:E46">
    <cfRule type="colorScale" priority="2">
      <colorScale>
        <cfvo type="min"/>
        <cfvo type="max"/>
        <color rgb="0"/>
        <color rgb="0"/>
      </colorScale>
    </cfRule>
  </conditionalFormatting>
  <hyperlinks>
    <hyperlink ref="B5:C5" location="Under13Girls!A49" display="70mH"/>
    <hyperlink ref="R3" location="Decsheets!A1" display="Dec"/>
    <hyperlink ref="Q3" location="Home!A1" display="Home"/>
    <hyperlink ref="B6:C6" location="Under15Girls!A67" display="75mH"/>
    <hyperlink ref="H5" location="Under11Girls!A67" display="U11G"/>
    <hyperlink ref="J5" location="Under11Boys!A67" display="U11B"/>
    <hyperlink ref="G6:H6" location="Under11Girls!A49" display="Long Jump"/>
    <hyperlink ref="G7:H7" location="Under15Girls!A103" display="Long Jump"/>
    <hyperlink ref="G8:H8" location="Under13Girls!A103" display="Shot"/>
    <hyperlink ref="B7:C7" location="Under13Boys!A67" display="75mH"/>
    <hyperlink ref="B8:C8" location="Under17Women!A67" display="80mH"/>
    <hyperlink ref="B9:C9" location="Under15Boys!A67" display="80mH"/>
    <hyperlink ref="B10:C10" location="Under17Men!A67" display="100mH"/>
    <hyperlink ref="B12:C12" location="Under11Girls!A31" display="800m"/>
    <hyperlink ref="B13:C13" location="Under13Girls!A31" display="800m"/>
    <hyperlink ref="B14:C14" location="Under15Girls!A49" display="800m"/>
    <hyperlink ref="B15:C15" location="Under17Women!A49" display="800m"/>
    <hyperlink ref="B16:C16" location="Under11Boys!A31" display="800m"/>
    <hyperlink ref="G15:H15" location="Under17Men!A121" display="Discus"/>
    <hyperlink ref="G14:H14" location="Under15Boys!A121" display="Shot"/>
    <hyperlink ref="G13:H13" location="Under15Girls!A85" display="High Jump"/>
    <hyperlink ref="G12:H12" location="Under13Girls!A85" display="Long Jump"/>
    <hyperlink ref="B18:C18" location="Under11Girls!A13" display="100m"/>
    <hyperlink ref="B19:C19" location="Under13Girls!A13" display="100m"/>
    <hyperlink ref="B20:C20" location="Under15Girls!A13" display="100m"/>
    <hyperlink ref="B21:C21" location="Under17Women!A13" display="100m"/>
    <hyperlink ref="B22:C22" location="Under11Boys!A13" display="100m"/>
    <hyperlink ref="B23:C23" location="Under13Boys!A13" display="100m"/>
    <hyperlink ref="B24:C24" location="Under15Boys!A13" display="100m"/>
    <hyperlink ref="B25:C25" location="Under17Men!A13" display="100m"/>
    <hyperlink ref="G18:H18" location="Under17Women!A85" display="Long Jump"/>
    <hyperlink ref="G19:H19" location="Under15Boys!A139" display="Discus"/>
    <hyperlink ref="G20:H20" location="Under13Boys!A103" display="Shot"/>
    <hyperlink ref="B27:C27" location="Under13Boys!A49" display="1500m"/>
    <hyperlink ref="B28:C28" location="Under15Boys!A49" display="1500m"/>
    <hyperlink ref="B29:C29" location="Under17Men!A49" display="1500m"/>
    <hyperlink ref="H27" location="Under15Girls!A121" display="U15G"/>
    <hyperlink ref="J27" location="Under17Women!A103" display="U17W"/>
    <hyperlink ref="H28" location="Under13Boys!A85" display="U13B"/>
    <hyperlink ref="J28" location="Under15Boys!A103" display="U15B"/>
    <hyperlink ref="H29" location="Under15Boys!A85" display="U15B"/>
    <hyperlink ref="H30" location="Under13Girls!A121" display="U13G"/>
    <hyperlink ref="J30" location="Under13Boys!A121" display="U13B"/>
    <hyperlink ref="B33:C33" location="Under17Women!A31" display="200m"/>
    <hyperlink ref="B34:C34" location="Under13Boys!A31" display="200m"/>
    <hyperlink ref="B35:C35" location="Under15Boys!A31" display="200m"/>
    <hyperlink ref="B32:C32" location="Under15Girls!A31" display="200m"/>
    <hyperlink ref="B36:C36" location="Under17Men!A31" display="200m"/>
    <hyperlink ref="G32:H32" location="Under11Boys!A49" display="Long Jump"/>
    <hyperlink ref="G33:H33" location="Under17Men!A103" display="Shot"/>
    <hyperlink ref="H34" location="Under15Girls!A139" display="U15G"/>
    <hyperlink ref="J34" location="Under17Women!A121" display="U17W"/>
    <hyperlink ref="B39:C39" location="Under11Girls!A85" display="4 x 100"/>
    <hyperlink ref="B40:C40" location="Under13Girls!A139" display="4 x 100"/>
    <hyperlink ref="B41:C41" location="Under15Girls!A157" display="4 x 100"/>
    <hyperlink ref="B42:C42" location="Under17Women!A139" display="4 x 100"/>
    <hyperlink ref="B43:C43" location="Under11Boys!A85" display="4 x 100"/>
    <hyperlink ref="B44:C44" location="Under13Boys!A139" display="4 x 100"/>
    <hyperlink ref="B45:C45" location="Under15Boys!A157" display="4 x 100"/>
    <hyperlink ref="B46:C46" location="Under17Men!A157" display="4 x 100"/>
    <hyperlink ref="G39:H39" location="Under17Men!A85" display="High Jump"/>
    <hyperlink ref="G40:H40" location="Under17Men!A139" display="Javelin"/>
  </hyperlinks>
</worksheet>
</file>

<file path=xl/worksheets/sheet3.xml><?xml version="1.0" encoding="utf-8"?>
<worksheet xmlns="http://schemas.openxmlformats.org/spreadsheetml/2006/main" xmlns:r="http://schemas.openxmlformats.org/officeDocument/2006/relationships">
  <dimension ref="B1:U165"/>
  <sheetViews>
    <sheetView showGridLines="1" workbookViewId="0" topLeftCell="B1">
      <selection activeCell="B1" sqref="B1"/>
    </sheetView>
  </sheetViews>
  <sheetFormatPr defaultRowHeight="15"/>
  <cols>
    <col min="1" max="1" width="4.28515625" hidden="1" customWidth="1"/>
    <col min="2" max="2" width="2.0" style="24" customWidth="1"/>
    <col min="3" max="3" width="29.0" customWidth="1"/>
    <col min="4" max="4" width="13.140625" customWidth="1"/>
    <col min="5" max="5" width="7.140625" customWidth="1"/>
    <col min="6" max="6" width="3.0" hidden="1" customWidth="1"/>
    <col min="7" max="8" width="0.0" hidden="1" customWidth="1"/>
    <col min="10" max="10" width="2.85546875" customWidth="1"/>
    <col min="11" max="11" width="2.0" customWidth="1"/>
    <col min="12" max="12" width="20.85546875" customWidth="1"/>
    <col min="13" max="13" width="13.140625" customWidth="1"/>
    <col min="15" max="15" width="0.0" hidden="1" customWidth="1"/>
    <col min="16" max="16" width="10.7109375" hidden="1" customWidth="1"/>
    <col min="17" max="17" width="0.0" hidden="1" customWidth="1"/>
    <col min="18" max="18" width="10.7109375" customWidth="1"/>
    <col min="21" max="21" width="16.42578125" customWidth="1"/>
  </cols>
  <sheetData>
    <row r="1" spans="2:21" s="26" customFormat="1">
      <c r="B1" s="26" t="str">
        <f>INDIRECT($U$1&amp;"!"&amp;CHAR(63+COLUMN())&amp;ROW())</f>
        <v>MIDDLESEX YOUNG ATHLETES LEAGUE  UNDER 17 MEN</v>
      </c>
      <c r="P1" s="186"/>
      <c r="R1" s="186">
        <f>INDIRECT($U$1&amp;"!"&amp;CHAR(62+COLUMN())&amp;ROW())</f>
        <v>42596.0</v>
      </c>
      <c r="U1" s="26" t="s">
        <v>102</v>
      </c>
    </row>
    <row r="2" spans="2:21" hidden="1">
      <c r="U2" s="21" t="s">
        <v>103</v>
      </c>
    </row>
    <row r="3" spans="2:21" hidden="1">
      <c r="U3" s="21" t="s">
        <v>104</v>
      </c>
    </row>
    <row r="4" spans="2:21" hidden="1">
      <c r="U4" s="21" t="s">
        <v>105</v>
      </c>
    </row>
    <row r="5" spans="2:21" hidden="1">
      <c r="U5" s="21" t="s">
        <v>106</v>
      </c>
    </row>
    <row r="6" spans="2:21" hidden="1">
      <c r="U6" s="21" t="s">
        <v>107</v>
      </c>
    </row>
    <row r="7" spans="2:21" hidden="1">
      <c r="U7" s="21" t="s">
        <v>108</v>
      </c>
    </row>
    <row r="8" spans="2:21" hidden="1">
      <c r="U8" s="21" t="s">
        <v>109</v>
      </c>
    </row>
    <row r="9" spans="2:21" hidden="1">
      <c r="U9" s="21" t="s">
        <v>102</v>
      </c>
    </row>
    <row r="10" spans="2:21" hidden="1"/>
    <row r="11" spans="2:21" hidden="1"/>
    <row r="13" spans="2:21">
      <c r="B13" s="24">
        <f>INDIRECT($U$1&amp;"!"&amp;CHAR(64+COLUMN())&amp;ROW())</f>
        <v>0.0</v>
      </c>
      <c r="C13" s="21" t="str">
        <f>INDIRECT($U$1&amp;"!"&amp;CHAR(64+COLUMN())&amp;ROW())</f>
        <v>U17 Men's A 100m</v>
      </c>
      <c r="D13" s="21" t="str">
        <f>INDIRECT($U$1&amp;"!"&amp;CHAR(64+COLUMN())&amp;ROW())</f>
        <v>Wind speed =</v>
      </c>
      <c r="E13" s="21">
        <f>INDIRECT($U$1&amp;"!"&amp;CHAR(64+COLUMN())&amp;ROW())</f>
        <v>1.1</v>
      </c>
      <c r="F13" s="21">
        <f>INDIRECT($U$1&amp;"!"&amp;CHAR(64+COLUMN())&amp;ROW())</f>
        <v>0.0</v>
      </c>
      <c r="G13" s="21">
        <f>INDIRECT($U$1&amp;"!"&amp;CHAR(64+COLUMN())&amp;ROW())</f>
        <v>0.0</v>
      </c>
      <c r="H13" s="21">
        <f>INDIRECT($U$1&amp;"!"&amp;CHAR(64+COLUMN())&amp;ROW())</f>
        <v>0.0</v>
      </c>
      <c r="I13" s="21">
        <f>INDIRECT($U$1&amp;"!"&amp;CHAR(64+COLUMN())&amp;ROW())</f>
        <v>0.0</v>
      </c>
      <c r="K13" s="24">
        <f>INDIRECT($U$1&amp;"!"&amp;CHAR(55+COLUMN())&amp;ROW()+9)</f>
        <v>0.0</v>
      </c>
      <c r="L13" s="24" t="str">
        <f>INDIRECT($U$1&amp;"!"&amp;CHAR(55+COLUMN())&amp;ROW()+9)</f>
        <v>U17 Men's B 100m</v>
      </c>
      <c r="M13" s="24" t="str">
        <f>INDIRECT($U$1&amp;"!"&amp;CHAR(55+COLUMN())&amp;ROW()+9)</f>
        <v>Wind speed =</v>
      </c>
      <c r="N13" s="24">
        <f>INDIRECT($U$1&amp;"!"&amp;CHAR(55+COLUMN())&amp;ROW()+9)</f>
        <v>1.1</v>
      </c>
      <c r="O13" s="24">
        <f>INDIRECT($U$1&amp;"!"&amp;CHAR(55+COLUMN())&amp;ROW()+9)</f>
        <v>0.0</v>
      </c>
      <c r="P13" s="24">
        <f>INDIRECT($U$1&amp;"!"&amp;CHAR(55+COLUMN())&amp;ROW()+9)</f>
        <v>0.0</v>
      </c>
      <c r="Q13" s="24">
        <f>INDIRECT($U$1&amp;"!"&amp;CHAR(55+COLUMN())&amp;ROW()+9)</f>
        <v>0.0</v>
      </c>
      <c r="R13" s="21">
        <f>INDIRECT($U$1&amp;"!"&amp;CHAR(64+COLUMN())&amp;ROW())</f>
        <v>0.0</v>
      </c>
    </row>
    <row r="14" spans="2:21">
      <c r="B14" s="24">
        <f>INDIRECT($U$1&amp;"!"&amp;CHAR(64+COLUMN())&amp;ROW())</f>
        <v>1.0</v>
      </c>
      <c r="C14" s="21" t="str">
        <f>INDIRECT($U$1&amp;"!"&amp;CHAR(64+COLUMN())&amp;ROW())</f>
        <v>Phoenix Lyon</v>
      </c>
      <c r="D14" s="21" t="str">
        <f>INDIRECT($U$1&amp;"!"&amp;CHAR(64+COLUMN())&amp;ROW())</f>
        <v>Ealing S&amp;M</v>
      </c>
      <c r="E14" s="117">
        <f>INDIRECT($U$1&amp;"!"&amp;CHAR(64+COLUMN())&amp;ROW())</f>
        <v>11.57</v>
      </c>
      <c r="F14" s="21">
        <f>INDIRECT($U$1&amp;"!"&amp;CHAR(64+COLUMN())&amp;ROW())</f>
        <v>16.0</v>
      </c>
      <c r="G14" s="21">
        <f>INDIRECT($U$1&amp;"!"&amp;CHAR(64+COLUMN())&amp;ROW())</f>
        <v>0.0</v>
      </c>
      <c r="H14" s="21">
        <f>INDIRECT($U$1&amp;"!"&amp;CHAR(64+COLUMN())&amp;ROW())</f>
        <v>0.0</v>
      </c>
      <c r="I14" s="21">
        <f>INDIRECT($U$1&amp;"!"&amp;CHAR(64+COLUMN())&amp;ROW())</f>
        <v>0.0</v>
      </c>
      <c r="K14" s="24">
        <f>INDIRECT($U$1&amp;"!"&amp;CHAR(55+COLUMN())&amp;ROW()+9)</f>
        <v>1.0</v>
      </c>
      <c r="L14" s="24" t="str">
        <f>INDIRECT($U$1&amp;"!"&amp;CHAR(55+COLUMN())&amp;ROW()+9)</f>
        <v>Manuel Yeboa</v>
      </c>
      <c r="M14" s="24" t="str">
        <f>INDIRECT($U$1&amp;"!"&amp;CHAR(55+COLUMN())&amp;ROW()+9)</f>
        <v>Heathside</v>
      </c>
      <c r="N14" s="117">
        <f>INDIRECT($U$1&amp;"!"&amp;CHAR(55+COLUMN())&amp;ROW()+9)</f>
        <v>12.09</v>
      </c>
      <c r="O14" s="24">
        <f>INDIRECT($U$1&amp;"!"&amp;CHAR(55+COLUMN())&amp;ROW()+9)</f>
        <v>8.0</v>
      </c>
      <c r="P14" s="24">
        <f>INDIRECT($U$1&amp;"!"&amp;CHAR(55+COLUMN())&amp;ROW()+9)</f>
        <v>0.0</v>
      </c>
      <c r="Q14" s="24">
        <f>INDIRECT($U$1&amp;"!"&amp;CHAR(55+COLUMN())&amp;ROW()+9)</f>
        <v>0.0</v>
      </c>
      <c r="R14" s="24">
        <f>INDIRECT($U$1&amp;"!"&amp;CHAR(55+COLUMN())&amp;ROW()+9)</f>
        <v>0.0</v>
      </c>
    </row>
    <row r="15" spans="2:21">
      <c r="B15" s="24">
        <f>INDIRECT($U$1&amp;"!"&amp;CHAR(64+COLUMN())&amp;ROW())</f>
        <v>2.0</v>
      </c>
      <c r="C15" s="21" t="str">
        <f>INDIRECT($U$1&amp;"!"&amp;CHAR(64+COLUMN())&amp;ROW())</f>
        <v>Afolabi Soboyede</v>
      </c>
      <c r="D15" s="21" t="str">
        <f>INDIRECT($U$1&amp;"!"&amp;CHAR(64+COLUMN())&amp;ROW())</f>
        <v>Heathside</v>
      </c>
      <c r="E15" s="117">
        <f>INDIRECT($U$1&amp;"!"&amp;CHAR(64+COLUMN())&amp;ROW())</f>
        <v>12.06</v>
      </c>
      <c r="F15" s="21">
        <f>INDIRECT($U$1&amp;"!"&amp;CHAR(64+COLUMN())&amp;ROW())</f>
        <v>14.0</v>
      </c>
      <c r="G15" s="21">
        <f>INDIRECT($U$1&amp;"!"&amp;CHAR(64+COLUMN())&amp;ROW())</f>
        <v>0.0</v>
      </c>
      <c r="H15" s="21">
        <f>INDIRECT($U$1&amp;"!"&amp;CHAR(64+COLUMN())&amp;ROW())</f>
        <v>0.0</v>
      </c>
      <c r="I15" s="21">
        <f>INDIRECT($U$1&amp;"!"&amp;CHAR(64+COLUMN())&amp;ROW())</f>
        <v>0.0</v>
      </c>
      <c r="K15" s="24">
        <f>INDIRECT($U$1&amp;"!"&amp;CHAR(55+COLUMN())&amp;ROW()+9)</f>
        <v>2.0</v>
      </c>
      <c r="L15" s="24" t="str">
        <f>INDIRECT($U$1&amp;"!"&amp;CHAR(55+COLUMN())&amp;ROW()+9)</f>
        <v/>
      </c>
      <c r="M15" s="24" t="str">
        <f>INDIRECT($U$1&amp;"!"&amp;CHAR(55+COLUMN())&amp;ROW()+9)</f>
        <v/>
      </c>
      <c r="N15" s="117">
        <f>INDIRECT($U$1&amp;"!"&amp;CHAR(55+COLUMN())&amp;ROW()+9)</f>
        <v>0.0</v>
      </c>
      <c r="O15" s="24">
        <f>INDIRECT($U$1&amp;"!"&amp;CHAR(55+COLUMN())&amp;ROW()+9)</f>
        <v>7.0</v>
      </c>
      <c r="P15" s="24">
        <f>INDIRECT($U$1&amp;"!"&amp;CHAR(55+COLUMN())&amp;ROW()+9)</f>
        <v>0.0</v>
      </c>
      <c r="Q15" s="24">
        <f>INDIRECT($U$1&amp;"!"&amp;CHAR(55+COLUMN())&amp;ROW()+9)</f>
        <v>0.0</v>
      </c>
      <c r="R15" s="24">
        <f>INDIRECT($U$1&amp;"!"&amp;CHAR(55+COLUMN())&amp;ROW()+9)</f>
        <v>0.0</v>
      </c>
    </row>
    <row r="16" spans="2:21">
      <c r="B16" s="24">
        <f>INDIRECT($U$1&amp;"!"&amp;CHAR(64+COLUMN())&amp;ROW())</f>
        <v>3.0</v>
      </c>
      <c r="C16" s="21" t="str">
        <f>INDIRECT($U$1&amp;"!"&amp;CHAR(64+COLUMN())&amp;ROW())</f>
        <v>Idan Gal-Shohet</v>
      </c>
      <c r="D16" s="21" t="str">
        <f>INDIRECT($U$1&amp;"!"&amp;CHAR(64+COLUMN())&amp;ROW())</f>
        <v>Highgate</v>
      </c>
      <c r="E16" s="117">
        <f>INDIRECT($U$1&amp;"!"&amp;CHAR(64+COLUMN())&amp;ROW())</f>
        <v>12.11</v>
      </c>
      <c r="F16" s="21">
        <f>INDIRECT($U$1&amp;"!"&amp;CHAR(64+COLUMN())&amp;ROW())</f>
        <v>12.0</v>
      </c>
      <c r="G16" s="21">
        <f>INDIRECT($U$1&amp;"!"&amp;CHAR(64+COLUMN())&amp;ROW())</f>
        <v>0.0</v>
      </c>
      <c r="H16" s="21">
        <f>INDIRECT($U$1&amp;"!"&amp;CHAR(64+COLUMN())&amp;ROW())</f>
        <v>0.0</v>
      </c>
      <c r="I16" s="21">
        <f>INDIRECT($U$1&amp;"!"&amp;CHAR(64+COLUMN())&amp;ROW())</f>
        <v>0.0</v>
      </c>
      <c r="K16" s="24">
        <f>INDIRECT($U$1&amp;"!"&amp;CHAR(55+COLUMN())&amp;ROW()+9)</f>
        <v>3.0</v>
      </c>
      <c r="L16" s="24" t="str">
        <f>INDIRECT($U$1&amp;"!"&amp;CHAR(55+COLUMN())&amp;ROW()+9)</f>
        <v/>
      </c>
      <c r="M16" s="24" t="str">
        <f>INDIRECT($U$1&amp;"!"&amp;CHAR(55+COLUMN())&amp;ROW()+9)</f>
        <v/>
      </c>
      <c r="N16" s="117">
        <f>INDIRECT($U$1&amp;"!"&amp;CHAR(55+COLUMN())&amp;ROW()+9)</f>
        <v>0.0</v>
      </c>
      <c r="O16" s="24">
        <f>INDIRECT($U$1&amp;"!"&amp;CHAR(55+COLUMN())&amp;ROW()+9)</f>
        <v>6.0</v>
      </c>
      <c r="P16" s="24">
        <f>INDIRECT($U$1&amp;"!"&amp;CHAR(55+COLUMN())&amp;ROW()+9)</f>
        <v>0.0</v>
      </c>
      <c r="Q16" s="24">
        <f>INDIRECT($U$1&amp;"!"&amp;CHAR(55+COLUMN())&amp;ROW()+9)</f>
        <v>0.0</v>
      </c>
      <c r="R16" s="24">
        <f>INDIRECT($U$1&amp;"!"&amp;CHAR(55+COLUMN())&amp;ROW()+9)</f>
        <v>0.0</v>
      </c>
    </row>
    <row r="17" spans="2:21">
      <c r="B17" s="24" t="str">
        <f>INDIRECT($U$1&amp;"!"&amp;CHAR(64+COLUMN())&amp;ROW())</f>
        <v>4</v>
      </c>
      <c r="C17" s="21" t="str">
        <f>INDIRECT($U$1&amp;"!"&amp;CHAR(64+COLUMN())&amp;ROW())</f>
        <v>Jeremy Gbenartay</v>
      </c>
      <c r="D17" s="21" t="str">
        <f>INDIRECT($U$1&amp;"!"&amp;CHAR(64+COLUMN())&amp;ROW())</f>
        <v>Enfield &amp; H</v>
      </c>
      <c r="E17" s="117">
        <f>INDIRECT($U$1&amp;"!"&amp;CHAR(64+COLUMN())&amp;ROW())</f>
        <v>12.33</v>
      </c>
      <c r="F17" s="21">
        <f>INDIRECT($U$1&amp;"!"&amp;CHAR(64+COLUMN())&amp;ROW())</f>
        <v>10.0</v>
      </c>
      <c r="G17" s="21">
        <f>INDIRECT($U$1&amp;"!"&amp;CHAR(64+COLUMN())&amp;ROW())</f>
        <v>0.0</v>
      </c>
      <c r="H17" s="21">
        <f>INDIRECT($U$1&amp;"!"&amp;CHAR(64+COLUMN())&amp;ROW())</f>
        <v>0.0</v>
      </c>
      <c r="I17" s="21">
        <f>INDIRECT($U$1&amp;"!"&amp;CHAR(64+COLUMN())&amp;ROW())</f>
        <v>0.0</v>
      </c>
      <c r="K17" s="24" t="str">
        <f>INDIRECT($U$1&amp;"!"&amp;CHAR(55+COLUMN())&amp;ROW()+9)</f>
        <v>4</v>
      </c>
      <c r="L17" s="24" t="str">
        <f>INDIRECT($U$1&amp;"!"&amp;CHAR(55+COLUMN())&amp;ROW()+9)</f>
        <v/>
      </c>
      <c r="M17" s="24" t="str">
        <f>INDIRECT($U$1&amp;"!"&amp;CHAR(55+COLUMN())&amp;ROW()+9)</f>
        <v/>
      </c>
      <c r="N17" s="117">
        <f>INDIRECT($U$1&amp;"!"&amp;CHAR(55+COLUMN())&amp;ROW()+9)</f>
        <v>0.0</v>
      </c>
      <c r="O17" s="24">
        <f>INDIRECT($U$1&amp;"!"&amp;CHAR(55+COLUMN())&amp;ROW()+9)</f>
        <v>5.0</v>
      </c>
      <c r="P17" s="24">
        <f>INDIRECT($U$1&amp;"!"&amp;CHAR(55+COLUMN())&amp;ROW()+9)</f>
        <v>0.0</v>
      </c>
      <c r="Q17" s="24">
        <f>INDIRECT($U$1&amp;"!"&amp;CHAR(55+COLUMN())&amp;ROW()+9)</f>
        <v>0.0</v>
      </c>
      <c r="R17" s="24">
        <f>INDIRECT($U$1&amp;"!"&amp;CHAR(55+COLUMN())&amp;ROW()+9)</f>
        <v>0.0</v>
      </c>
    </row>
    <row r="18" spans="2:21">
      <c r="B18" s="24" t="str">
        <f>INDIRECT($U$1&amp;"!"&amp;CHAR(64+COLUMN())&amp;ROW())</f>
        <v>5</v>
      </c>
      <c r="C18" s="21" t="str">
        <f>INDIRECT($U$1&amp;"!"&amp;CHAR(64+COLUMN())&amp;ROW())</f>
        <v>.</v>
      </c>
      <c r="D18" s="21" t="str">
        <f>INDIRECT($U$1&amp;"!"&amp;CHAR(64+COLUMN())&amp;ROW())</f>
        <v>TVH</v>
      </c>
      <c r="E18" s="117">
        <f>INDIRECT($U$1&amp;"!"&amp;CHAR(64+COLUMN())&amp;ROW())</f>
        <v>13.87</v>
      </c>
      <c r="F18" s="21">
        <f>INDIRECT($U$1&amp;"!"&amp;CHAR(64+COLUMN())&amp;ROW())</f>
        <v>8.0</v>
      </c>
      <c r="G18" s="21">
        <f>INDIRECT($U$1&amp;"!"&amp;CHAR(64+COLUMN())&amp;ROW())</f>
        <v>0.0</v>
      </c>
      <c r="H18" s="21">
        <f>INDIRECT($U$1&amp;"!"&amp;CHAR(64+COLUMN())&amp;ROW())</f>
        <v>0.0</v>
      </c>
      <c r="I18" s="21">
        <f>INDIRECT($U$1&amp;"!"&amp;CHAR(64+COLUMN())&amp;ROW())</f>
        <v>0.0</v>
      </c>
      <c r="K18" s="24" t="str">
        <f>INDIRECT($U$1&amp;"!"&amp;CHAR(55+COLUMN())&amp;ROW()+9)</f>
        <v>5</v>
      </c>
      <c r="L18" s="24" t="str">
        <f>INDIRECT($U$1&amp;"!"&amp;CHAR(55+COLUMN())&amp;ROW()+9)</f>
        <v/>
      </c>
      <c r="M18" s="24" t="str">
        <f>INDIRECT($U$1&amp;"!"&amp;CHAR(55+COLUMN())&amp;ROW()+9)</f>
        <v/>
      </c>
      <c r="N18" s="117">
        <f>INDIRECT($U$1&amp;"!"&amp;CHAR(55+COLUMN())&amp;ROW()+9)</f>
        <v>0.0</v>
      </c>
      <c r="O18" s="24">
        <f>INDIRECT($U$1&amp;"!"&amp;CHAR(55+COLUMN())&amp;ROW()+9)</f>
        <v>4.0</v>
      </c>
      <c r="P18" s="24">
        <f>INDIRECT($U$1&amp;"!"&amp;CHAR(55+COLUMN())&amp;ROW()+9)</f>
        <v>0.0</v>
      </c>
      <c r="Q18" s="24">
        <f>INDIRECT($U$1&amp;"!"&amp;CHAR(55+COLUMN())&amp;ROW()+9)</f>
        <v>0.0</v>
      </c>
      <c r="R18" s="24">
        <f>INDIRECT($U$1&amp;"!"&amp;CHAR(55+COLUMN())&amp;ROW()+9)</f>
        <v>0.0</v>
      </c>
    </row>
    <row r="19" spans="2:21">
      <c r="B19" s="24" t="str">
        <f>INDIRECT($U$1&amp;"!"&amp;CHAR(64+COLUMN())&amp;ROW())</f>
        <v>6</v>
      </c>
      <c r="C19" s="21" t="str">
        <f>INDIRECT($U$1&amp;"!"&amp;CHAR(64+COLUMN())&amp;ROW())</f>
        <v/>
      </c>
      <c r="D19" s="21" t="str">
        <f>INDIRECT($U$1&amp;"!"&amp;CHAR(64+COLUMN())&amp;ROW())</f>
        <v/>
      </c>
      <c r="E19" s="117">
        <f>INDIRECT($U$1&amp;"!"&amp;CHAR(64+COLUMN())&amp;ROW())</f>
        <v>0.0</v>
      </c>
      <c r="F19" s="21">
        <f>INDIRECT($U$1&amp;"!"&amp;CHAR(64+COLUMN())&amp;ROW())</f>
        <v>6.0</v>
      </c>
      <c r="G19" s="21">
        <f>INDIRECT($U$1&amp;"!"&amp;CHAR(64+COLUMN())&amp;ROW())</f>
        <v>0.0</v>
      </c>
      <c r="H19" s="21">
        <f>INDIRECT($U$1&amp;"!"&amp;CHAR(64+COLUMN())&amp;ROW())</f>
        <v>0.0</v>
      </c>
      <c r="I19" s="21">
        <f>INDIRECT($U$1&amp;"!"&amp;CHAR(64+COLUMN())&amp;ROW())</f>
        <v>0.0</v>
      </c>
      <c r="K19" s="24" t="str">
        <f>INDIRECT($U$1&amp;"!"&amp;CHAR(55+COLUMN())&amp;ROW()+9)</f>
        <v>6</v>
      </c>
      <c r="L19" s="24" t="str">
        <f>INDIRECT($U$1&amp;"!"&amp;CHAR(55+COLUMN())&amp;ROW()+9)</f>
        <v/>
      </c>
      <c r="M19" s="24" t="str">
        <f>INDIRECT($U$1&amp;"!"&amp;CHAR(55+COLUMN())&amp;ROW()+9)</f>
        <v/>
      </c>
      <c r="N19" s="117">
        <f>INDIRECT($U$1&amp;"!"&amp;CHAR(55+COLUMN())&amp;ROW()+9)</f>
        <v>0.0</v>
      </c>
      <c r="O19" s="24">
        <f>INDIRECT($U$1&amp;"!"&amp;CHAR(55+COLUMN())&amp;ROW()+9)</f>
        <v>3.0</v>
      </c>
      <c r="P19" s="24">
        <f>INDIRECT($U$1&amp;"!"&amp;CHAR(55+COLUMN())&amp;ROW()+9)</f>
        <v>0.0</v>
      </c>
      <c r="Q19" s="24">
        <f>INDIRECT($U$1&amp;"!"&amp;CHAR(55+COLUMN())&amp;ROW()+9)</f>
        <v>0.0</v>
      </c>
      <c r="R19" s="24">
        <f>INDIRECT($U$1&amp;"!"&amp;CHAR(55+COLUMN())&amp;ROW()+9)</f>
        <v>0.0</v>
      </c>
    </row>
    <row r="20" spans="2:21">
      <c r="B20" s="24" t="str">
        <f>INDIRECT($U$1&amp;"!"&amp;CHAR(64+COLUMN())&amp;ROW())</f>
        <v>7</v>
      </c>
      <c r="C20" s="21" t="str">
        <f>INDIRECT($U$1&amp;"!"&amp;CHAR(64+COLUMN())&amp;ROW())</f>
        <v/>
      </c>
      <c r="D20" s="21" t="str">
        <f>INDIRECT($U$1&amp;"!"&amp;CHAR(64+COLUMN())&amp;ROW())</f>
        <v/>
      </c>
      <c r="E20" s="117">
        <f>INDIRECT($U$1&amp;"!"&amp;CHAR(64+COLUMN())&amp;ROW())</f>
        <v>0.0</v>
      </c>
      <c r="F20" s="21">
        <f>INDIRECT($U$1&amp;"!"&amp;CHAR(64+COLUMN())&amp;ROW())</f>
        <v>4.0</v>
      </c>
      <c r="G20" s="21">
        <f>INDIRECT($U$1&amp;"!"&amp;CHAR(64+COLUMN())&amp;ROW())</f>
        <v>0.0</v>
      </c>
      <c r="H20" s="21">
        <f>INDIRECT($U$1&amp;"!"&amp;CHAR(64+COLUMN())&amp;ROW())</f>
        <v>0.0</v>
      </c>
      <c r="I20" s="21">
        <f>INDIRECT($U$1&amp;"!"&amp;CHAR(64+COLUMN())&amp;ROW())</f>
        <v>0.0</v>
      </c>
      <c r="K20" s="24" t="str">
        <f>INDIRECT($U$1&amp;"!"&amp;CHAR(55+COLUMN())&amp;ROW()+9)</f>
        <v>7</v>
      </c>
      <c r="L20" s="24" t="str">
        <f>INDIRECT($U$1&amp;"!"&amp;CHAR(55+COLUMN())&amp;ROW()+9)</f>
        <v/>
      </c>
      <c r="M20" s="24" t="str">
        <f>INDIRECT($U$1&amp;"!"&amp;CHAR(55+COLUMN())&amp;ROW()+9)</f>
        <v/>
      </c>
      <c r="N20" s="117">
        <f>INDIRECT($U$1&amp;"!"&amp;CHAR(55+COLUMN())&amp;ROW()+9)</f>
        <v>0.0</v>
      </c>
      <c r="O20" s="24">
        <f>INDIRECT($U$1&amp;"!"&amp;CHAR(55+COLUMN())&amp;ROW()+9)</f>
        <v>2.0</v>
      </c>
      <c r="P20" s="24">
        <f>INDIRECT($U$1&amp;"!"&amp;CHAR(55+COLUMN())&amp;ROW()+9)</f>
        <v>0.0</v>
      </c>
      <c r="Q20" s="24">
        <f>INDIRECT($U$1&amp;"!"&amp;CHAR(55+COLUMN())&amp;ROW()+9)</f>
        <v>0.0</v>
      </c>
      <c r="R20" s="24">
        <f>INDIRECT($U$1&amp;"!"&amp;CHAR(55+COLUMN())&amp;ROW()+9)</f>
        <v>0.0</v>
      </c>
    </row>
    <row r="21" spans="2:21">
      <c r="B21" s="24" t="str">
        <f>INDIRECT($U$1&amp;"!"&amp;CHAR(64+COLUMN())&amp;ROW())</f>
        <v>8</v>
      </c>
      <c r="C21" s="21" t="str">
        <f>INDIRECT($U$1&amp;"!"&amp;CHAR(64+COLUMN())&amp;ROW())</f>
        <v/>
      </c>
      <c r="D21" s="21" t="str">
        <f>INDIRECT($U$1&amp;"!"&amp;CHAR(64+COLUMN())&amp;ROW())</f>
        <v/>
      </c>
      <c r="E21" s="117">
        <f>INDIRECT($U$1&amp;"!"&amp;CHAR(64+COLUMN())&amp;ROW())</f>
        <v>0.0</v>
      </c>
      <c r="F21" s="21">
        <f>INDIRECT($U$1&amp;"!"&amp;CHAR(64+COLUMN())&amp;ROW())</f>
        <v>2.0</v>
      </c>
      <c r="G21" s="21">
        <f>INDIRECT($U$1&amp;"!"&amp;CHAR(64+COLUMN())&amp;ROW())</f>
        <v>0.0</v>
      </c>
      <c r="H21" s="21">
        <f>INDIRECT($U$1&amp;"!"&amp;CHAR(64+COLUMN())&amp;ROW())</f>
        <v>0.0</v>
      </c>
      <c r="I21" s="21">
        <f>INDIRECT($U$1&amp;"!"&amp;CHAR(64+COLUMN())&amp;ROW())</f>
        <v>0.0</v>
      </c>
      <c r="K21" s="24" t="str">
        <f>INDIRECT($U$1&amp;"!"&amp;CHAR(55+COLUMN())&amp;ROW()+9)</f>
        <v>8</v>
      </c>
      <c r="L21" s="24" t="str">
        <f>INDIRECT($U$1&amp;"!"&amp;CHAR(55+COLUMN())&amp;ROW()+9)</f>
        <v/>
      </c>
      <c r="M21" s="24" t="str">
        <f>INDIRECT($U$1&amp;"!"&amp;CHAR(55+COLUMN())&amp;ROW()+9)</f>
        <v/>
      </c>
      <c r="N21" s="117">
        <f>INDIRECT($U$1&amp;"!"&amp;CHAR(55+COLUMN())&amp;ROW()+9)</f>
        <v>0.0</v>
      </c>
      <c r="O21" s="24">
        <f>INDIRECT($U$1&amp;"!"&amp;CHAR(55+COLUMN())&amp;ROW()+9)</f>
        <v>1.0</v>
      </c>
      <c r="P21" s="24">
        <f>INDIRECT($U$1&amp;"!"&amp;CHAR(55+COLUMN())&amp;ROW()+9)</f>
        <v>0.0</v>
      </c>
      <c r="Q21" s="24">
        <f>INDIRECT($U$1&amp;"!"&amp;CHAR(55+COLUMN())&amp;ROW()+9)</f>
        <v>0.0</v>
      </c>
      <c r="R21" s="24">
        <f>INDIRECT($U$1&amp;"!"&amp;CHAR(55+COLUMN())&amp;ROW()+9)</f>
        <v>0.0</v>
      </c>
    </row>
    <row r="22" spans="2:21" hidden="1">
      <c r="B22" s="24">
        <f>INDIRECT($U$1&amp;"!"&amp;CHAR(64+COLUMN())&amp;ROW())</f>
        <v>0.0</v>
      </c>
      <c r="C22" s="21" t="str">
        <f>INDIRECT($U$1&amp;"!"&amp;CHAR(64+COLUMN())&amp;ROW())</f>
        <v>U17 Men's B 100m</v>
      </c>
      <c r="D22" s="21" t="str">
        <f>INDIRECT($U$1&amp;"!"&amp;CHAR(64+COLUMN())&amp;ROW())</f>
        <v>Wind speed =</v>
      </c>
      <c r="E22" s="21">
        <f>INDIRECT($U$1&amp;"!"&amp;CHAR(64+COLUMN())&amp;ROW())</f>
        <v>1.1</v>
      </c>
      <c r="F22" s="21">
        <f>INDIRECT($U$1&amp;"!"&amp;CHAR(64+COLUMN())&amp;ROW())</f>
        <v>0.0</v>
      </c>
      <c r="G22" s="21">
        <f>INDIRECT($U$1&amp;"!"&amp;CHAR(64+COLUMN())&amp;ROW())</f>
        <v>0.0</v>
      </c>
      <c r="H22" s="21">
        <f>INDIRECT($U$1&amp;"!"&amp;CHAR(64+COLUMN())&amp;ROW())</f>
        <v>0.0</v>
      </c>
      <c r="I22" s="21">
        <f>INDIRECT($U$1&amp;"!"&amp;CHAR(64+COLUMN())&amp;ROW())</f>
        <v>0.0</v>
      </c>
      <c r="K22" s="24">
        <f>INDIRECT($U$1&amp;"!"&amp;CHAR(55+COLUMN())&amp;ROW()+9)</f>
        <v>0.0</v>
      </c>
      <c r="L22" s="24" t="str">
        <f>INDIRECT($U$1&amp;"!"&amp;CHAR(55+COLUMN())&amp;ROW()+9)</f>
        <v>U17 Men's A 200m</v>
      </c>
      <c r="M22" s="24" t="str">
        <f>INDIRECT($U$1&amp;"!"&amp;CHAR(55+COLUMN())&amp;ROW()+9)</f>
        <v>Wind speed =</v>
      </c>
      <c r="N22" s="24">
        <f>INDIRECT($U$1&amp;"!"&amp;CHAR(55+COLUMN())&amp;ROW()+9)</f>
        <v>-1.0</v>
      </c>
      <c r="O22" s="24">
        <f>INDIRECT($U$1&amp;"!"&amp;CHAR(55+COLUMN())&amp;ROW()+9)</f>
        <v>0.0</v>
      </c>
      <c r="P22" s="24">
        <f>INDIRECT($U$1&amp;"!"&amp;CHAR(55+COLUMN())&amp;ROW()+9)</f>
        <v>0.0</v>
      </c>
      <c r="Q22" s="24">
        <f>INDIRECT($U$1&amp;"!"&amp;CHAR(55+COLUMN())&amp;ROW()+9)</f>
        <v>0.0</v>
      </c>
      <c r="R22" s="24">
        <f>INDIRECT($U$1&amp;"!"&amp;CHAR(55+COLUMN())&amp;ROW()+9)</f>
        <v>0.0</v>
      </c>
    </row>
    <row r="23" spans="2:21" hidden="1">
      <c r="B23" s="24">
        <f>INDIRECT($U$1&amp;"!"&amp;CHAR(64+COLUMN())&amp;ROW())</f>
        <v>1.0</v>
      </c>
      <c r="C23" s="21" t="str">
        <f>INDIRECT($U$1&amp;"!"&amp;CHAR(64+COLUMN())&amp;ROW())</f>
        <v>Manuel Yeboa</v>
      </c>
      <c r="D23" s="21" t="str">
        <f>INDIRECT($U$1&amp;"!"&amp;CHAR(64+COLUMN())&amp;ROW())</f>
        <v>Heathside</v>
      </c>
      <c r="E23" s="21">
        <f>INDIRECT($U$1&amp;"!"&amp;CHAR(64+COLUMN())&amp;ROW())</f>
        <v>12.09</v>
      </c>
      <c r="F23" s="21">
        <f>INDIRECT($U$1&amp;"!"&amp;CHAR(64+COLUMN())&amp;ROW())</f>
        <v>8.0</v>
      </c>
      <c r="G23" s="21">
        <f>INDIRECT($U$1&amp;"!"&amp;CHAR(64+COLUMN())&amp;ROW())</f>
        <v>0.0</v>
      </c>
      <c r="H23" s="21">
        <f>INDIRECT($U$1&amp;"!"&amp;CHAR(64+COLUMN())&amp;ROW())</f>
        <v>0.0</v>
      </c>
      <c r="I23" s="21">
        <f>INDIRECT($U$1&amp;"!"&amp;CHAR(64+COLUMN())&amp;ROW())</f>
        <v>0.0</v>
      </c>
      <c r="K23" s="24">
        <f>INDIRECT($U$1&amp;"!"&amp;CHAR(55+COLUMN())&amp;ROW()+9)</f>
        <v>1.0</v>
      </c>
      <c r="L23" s="24" t="str">
        <f>INDIRECT($U$1&amp;"!"&amp;CHAR(55+COLUMN())&amp;ROW()+9)</f>
        <v>Phoenix Lyon</v>
      </c>
      <c r="M23" s="24" t="str">
        <f>INDIRECT($U$1&amp;"!"&amp;CHAR(55+COLUMN())&amp;ROW()+9)</f>
        <v>Ealing S&amp;M</v>
      </c>
      <c r="N23" s="24">
        <f>INDIRECT($U$1&amp;"!"&amp;CHAR(55+COLUMN())&amp;ROW()+9)</f>
        <v>24.17</v>
      </c>
      <c r="O23" s="24">
        <f>INDIRECT($U$1&amp;"!"&amp;CHAR(55+COLUMN())&amp;ROW()+9)</f>
        <v>16.0</v>
      </c>
      <c r="P23" s="24">
        <f>INDIRECT($U$1&amp;"!"&amp;CHAR(55+COLUMN())&amp;ROW()+9)</f>
        <v>0.0</v>
      </c>
      <c r="Q23" s="24">
        <f>INDIRECT($U$1&amp;"!"&amp;CHAR(55+COLUMN())&amp;ROW()+9)</f>
        <v>0.0</v>
      </c>
      <c r="R23" s="24">
        <f>INDIRECT($U$1&amp;"!"&amp;CHAR(55+COLUMN())&amp;ROW()+9)</f>
        <v>0.0</v>
      </c>
    </row>
    <row r="24" spans="2:21" hidden="1">
      <c r="B24" s="24">
        <f>INDIRECT($U$1&amp;"!"&amp;CHAR(64+COLUMN())&amp;ROW())</f>
        <v>2.0</v>
      </c>
      <c r="C24" s="21" t="str">
        <f>INDIRECT($U$1&amp;"!"&amp;CHAR(64+COLUMN())&amp;ROW())</f>
        <v/>
      </c>
      <c r="D24" s="21" t="str">
        <f>INDIRECT($U$1&amp;"!"&amp;CHAR(64+COLUMN())&amp;ROW())</f>
        <v/>
      </c>
      <c r="E24" s="21">
        <f>INDIRECT($U$1&amp;"!"&amp;CHAR(64+COLUMN())&amp;ROW())</f>
        <v>0.0</v>
      </c>
      <c r="F24" s="21">
        <f>INDIRECT($U$1&amp;"!"&amp;CHAR(64+COLUMN())&amp;ROW())</f>
        <v>7.0</v>
      </c>
      <c r="G24" s="21">
        <f>INDIRECT($U$1&amp;"!"&amp;CHAR(64+COLUMN())&amp;ROW())</f>
        <v>0.0</v>
      </c>
      <c r="H24" s="21">
        <f>INDIRECT($U$1&amp;"!"&amp;CHAR(64+COLUMN())&amp;ROW())</f>
        <v>0.0</v>
      </c>
      <c r="I24" s="21">
        <f>INDIRECT($U$1&amp;"!"&amp;CHAR(64+COLUMN())&amp;ROW())</f>
        <v>0.0</v>
      </c>
      <c r="K24" s="24">
        <f>INDIRECT($U$1&amp;"!"&amp;CHAR(55+COLUMN())&amp;ROW()+9)</f>
        <v>2.0</v>
      </c>
      <c r="L24" s="24" t="str">
        <f>INDIRECT($U$1&amp;"!"&amp;CHAR(55+COLUMN())&amp;ROW()+9)</f>
        <v>Manuel Yeboa</v>
      </c>
      <c r="M24" s="24" t="str">
        <f>INDIRECT($U$1&amp;"!"&amp;CHAR(55+COLUMN())&amp;ROW()+9)</f>
        <v>Heathside</v>
      </c>
      <c r="N24" s="24">
        <f>INDIRECT($U$1&amp;"!"&amp;CHAR(55+COLUMN())&amp;ROW()+9)</f>
        <v>25.6</v>
      </c>
      <c r="O24" s="24">
        <f>INDIRECT($U$1&amp;"!"&amp;CHAR(55+COLUMN())&amp;ROW()+9)</f>
        <v>14.0</v>
      </c>
      <c r="P24" s="24">
        <f>INDIRECT($U$1&amp;"!"&amp;CHAR(55+COLUMN())&amp;ROW()+9)</f>
        <v>0.0</v>
      </c>
      <c r="Q24" s="24">
        <f>INDIRECT($U$1&amp;"!"&amp;CHAR(55+COLUMN())&amp;ROW()+9)</f>
        <v>0.0</v>
      </c>
      <c r="R24" s="24">
        <f>INDIRECT($U$1&amp;"!"&amp;CHAR(55+COLUMN())&amp;ROW()+9)</f>
        <v>0.0</v>
      </c>
    </row>
    <row r="25" spans="2:21" hidden="1">
      <c r="B25" s="24">
        <f>INDIRECT($U$1&amp;"!"&amp;CHAR(64+COLUMN())&amp;ROW())</f>
        <v>3.0</v>
      </c>
      <c r="C25" s="21" t="str">
        <f>INDIRECT($U$1&amp;"!"&amp;CHAR(64+COLUMN())&amp;ROW())</f>
        <v/>
      </c>
      <c r="D25" s="21" t="str">
        <f>INDIRECT($U$1&amp;"!"&amp;CHAR(64+COLUMN())&amp;ROW())</f>
        <v/>
      </c>
      <c r="E25" s="21">
        <f>INDIRECT($U$1&amp;"!"&amp;CHAR(64+COLUMN())&amp;ROW())</f>
        <v>0.0</v>
      </c>
      <c r="F25" s="21">
        <f>INDIRECT($U$1&amp;"!"&amp;CHAR(64+COLUMN())&amp;ROW())</f>
        <v>6.0</v>
      </c>
      <c r="G25" s="21">
        <f>INDIRECT($U$1&amp;"!"&amp;CHAR(64+COLUMN())&amp;ROW())</f>
        <v>0.0</v>
      </c>
      <c r="H25" s="21">
        <f>INDIRECT($U$1&amp;"!"&amp;CHAR(64+COLUMN())&amp;ROW())</f>
        <v>0.0</v>
      </c>
      <c r="I25" s="21">
        <f>INDIRECT($U$1&amp;"!"&amp;CHAR(64+COLUMN())&amp;ROW())</f>
        <v>0.0</v>
      </c>
      <c r="K25" s="24">
        <f>INDIRECT($U$1&amp;"!"&amp;CHAR(55+COLUMN())&amp;ROW()+9)</f>
        <v>3.0</v>
      </c>
      <c r="L25" s="24" t="str">
        <f>INDIRECT($U$1&amp;"!"&amp;CHAR(55+COLUMN())&amp;ROW()+9)</f>
        <v>Kaylem Andrews</v>
      </c>
      <c r="M25" s="24" t="str">
        <f>INDIRECT($U$1&amp;"!"&amp;CHAR(55+COLUMN())&amp;ROW()+9)</f>
        <v>TVH</v>
      </c>
      <c r="N25" s="24">
        <f>INDIRECT($U$1&amp;"!"&amp;CHAR(55+COLUMN())&amp;ROW()+9)</f>
        <v>29.07</v>
      </c>
      <c r="O25" s="24">
        <f>INDIRECT($U$1&amp;"!"&amp;CHAR(55+COLUMN())&amp;ROW()+9)</f>
        <v>12.0</v>
      </c>
      <c r="P25" s="24">
        <f>INDIRECT($U$1&amp;"!"&amp;CHAR(55+COLUMN())&amp;ROW()+9)</f>
        <v>0.0</v>
      </c>
      <c r="Q25" s="24">
        <f>INDIRECT($U$1&amp;"!"&amp;CHAR(55+COLUMN())&amp;ROW()+9)</f>
        <v>0.0</v>
      </c>
      <c r="R25" s="24">
        <f>INDIRECT($U$1&amp;"!"&amp;CHAR(55+COLUMN())&amp;ROW()+9)</f>
        <v>0.0</v>
      </c>
    </row>
    <row r="26" spans="2:21" hidden="1">
      <c r="B26" s="24" t="str">
        <f>INDIRECT($U$1&amp;"!"&amp;CHAR(64+COLUMN())&amp;ROW())</f>
        <v>4</v>
      </c>
      <c r="C26" s="21" t="str">
        <f>INDIRECT($U$1&amp;"!"&amp;CHAR(64+COLUMN())&amp;ROW())</f>
        <v/>
      </c>
      <c r="D26" s="21" t="str">
        <f>INDIRECT($U$1&amp;"!"&amp;CHAR(64+COLUMN())&amp;ROW())</f>
        <v/>
      </c>
      <c r="E26" s="21">
        <f>INDIRECT($U$1&amp;"!"&amp;CHAR(64+COLUMN())&amp;ROW())</f>
        <v>0.0</v>
      </c>
      <c r="F26" s="21">
        <f>INDIRECT($U$1&amp;"!"&amp;CHAR(64+COLUMN())&amp;ROW())</f>
        <v>5.0</v>
      </c>
      <c r="G26" s="21">
        <f>INDIRECT($U$1&amp;"!"&amp;CHAR(64+COLUMN())&amp;ROW())</f>
        <v>0.0</v>
      </c>
      <c r="H26" s="21">
        <f>INDIRECT($U$1&amp;"!"&amp;CHAR(64+COLUMN())&amp;ROW())</f>
        <v>0.0</v>
      </c>
      <c r="I26" s="21">
        <f>INDIRECT($U$1&amp;"!"&amp;CHAR(64+COLUMN())&amp;ROW())</f>
        <v>0.0</v>
      </c>
      <c r="K26" s="24" t="str">
        <f>INDIRECT($U$1&amp;"!"&amp;CHAR(55+COLUMN())&amp;ROW()+9)</f>
        <v>4</v>
      </c>
      <c r="L26" s="24" t="str">
        <f>INDIRECT($U$1&amp;"!"&amp;CHAR(55+COLUMN())&amp;ROW()+9)</f>
        <v/>
      </c>
      <c r="M26" s="24" t="str">
        <f>INDIRECT($U$1&amp;"!"&amp;CHAR(55+COLUMN())&amp;ROW()+9)</f>
        <v/>
      </c>
      <c r="N26" s="24">
        <f>INDIRECT($U$1&amp;"!"&amp;CHAR(55+COLUMN())&amp;ROW()+9)</f>
        <v>0.0</v>
      </c>
      <c r="O26" s="24">
        <f>INDIRECT($U$1&amp;"!"&amp;CHAR(55+COLUMN())&amp;ROW()+9)</f>
        <v>10.0</v>
      </c>
      <c r="P26" s="24">
        <f>INDIRECT($U$1&amp;"!"&amp;CHAR(55+COLUMN())&amp;ROW()+9)</f>
        <v>0.0</v>
      </c>
      <c r="Q26" s="24">
        <f>INDIRECT($U$1&amp;"!"&amp;CHAR(55+COLUMN())&amp;ROW()+9)</f>
        <v>0.0</v>
      </c>
      <c r="R26" s="24">
        <f>INDIRECT($U$1&amp;"!"&amp;CHAR(55+COLUMN())&amp;ROW()+9)</f>
        <v>0.0</v>
      </c>
    </row>
    <row r="27" spans="2:21" hidden="1">
      <c r="B27" s="24" t="str">
        <f>INDIRECT($U$1&amp;"!"&amp;CHAR(64+COLUMN())&amp;ROW())</f>
        <v>5</v>
      </c>
      <c r="C27" s="21" t="str">
        <f>INDIRECT($U$1&amp;"!"&amp;CHAR(64+COLUMN())&amp;ROW())</f>
        <v/>
      </c>
      <c r="D27" s="21" t="str">
        <f>INDIRECT($U$1&amp;"!"&amp;CHAR(64+COLUMN())&amp;ROW())</f>
        <v/>
      </c>
      <c r="E27" s="21">
        <f>INDIRECT($U$1&amp;"!"&amp;CHAR(64+COLUMN())&amp;ROW())</f>
        <v>0.0</v>
      </c>
      <c r="F27" s="21">
        <f>INDIRECT($U$1&amp;"!"&amp;CHAR(64+COLUMN())&amp;ROW())</f>
        <v>4.0</v>
      </c>
      <c r="G27" s="21">
        <f>INDIRECT($U$1&amp;"!"&amp;CHAR(64+COLUMN())&amp;ROW())</f>
        <v>0.0</v>
      </c>
      <c r="H27" s="21">
        <f>INDIRECT($U$1&amp;"!"&amp;CHAR(64+COLUMN())&amp;ROW())</f>
        <v>0.0</v>
      </c>
      <c r="I27" s="21">
        <f>INDIRECT($U$1&amp;"!"&amp;CHAR(64+COLUMN())&amp;ROW())</f>
        <v>0.0</v>
      </c>
      <c r="K27" s="24" t="str">
        <f>INDIRECT($U$1&amp;"!"&amp;CHAR(55+COLUMN())&amp;ROW()+9)</f>
        <v>5</v>
      </c>
      <c r="L27" s="24" t="str">
        <f>INDIRECT($U$1&amp;"!"&amp;CHAR(55+COLUMN())&amp;ROW()+9)</f>
        <v/>
      </c>
      <c r="M27" s="24" t="str">
        <f>INDIRECT($U$1&amp;"!"&amp;CHAR(55+COLUMN())&amp;ROW()+9)</f>
        <v/>
      </c>
      <c r="N27" s="24">
        <f>INDIRECT($U$1&amp;"!"&amp;CHAR(55+COLUMN())&amp;ROW()+9)</f>
        <v>0.0</v>
      </c>
      <c r="O27" s="24">
        <f>INDIRECT($U$1&amp;"!"&amp;CHAR(55+COLUMN())&amp;ROW()+9)</f>
        <v>8.0</v>
      </c>
      <c r="P27" s="24">
        <f>INDIRECT($U$1&amp;"!"&amp;CHAR(55+COLUMN())&amp;ROW()+9)</f>
        <v>0.0</v>
      </c>
      <c r="Q27" s="24">
        <f>INDIRECT($U$1&amp;"!"&amp;CHAR(55+COLUMN())&amp;ROW()+9)</f>
        <v>0.0</v>
      </c>
      <c r="R27" s="24">
        <f>INDIRECT($U$1&amp;"!"&amp;CHAR(55+COLUMN())&amp;ROW()+9)</f>
        <v>0.0</v>
      </c>
    </row>
    <row r="28" spans="2:21" hidden="1">
      <c r="B28" s="24" t="str">
        <f>INDIRECT($U$1&amp;"!"&amp;CHAR(64+COLUMN())&amp;ROW())</f>
        <v>6</v>
      </c>
      <c r="C28" s="21" t="str">
        <f>INDIRECT($U$1&amp;"!"&amp;CHAR(64+COLUMN())&amp;ROW())</f>
        <v/>
      </c>
      <c r="D28" s="21" t="str">
        <f>INDIRECT($U$1&amp;"!"&amp;CHAR(64+COLUMN())&amp;ROW())</f>
        <v/>
      </c>
      <c r="E28" s="21">
        <f>INDIRECT($U$1&amp;"!"&amp;CHAR(64+COLUMN())&amp;ROW())</f>
        <v>0.0</v>
      </c>
      <c r="F28" s="21">
        <f>INDIRECT($U$1&amp;"!"&amp;CHAR(64+COLUMN())&amp;ROW())</f>
        <v>3.0</v>
      </c>
      <c r="G28" s="21">
        <f>INDIRECT($U$1&amp;"!"&amp;CHAR(64+COLUMN())&amp;ROW())</f>
        <v>0.0</v>
      </c>
      <c r="H28" s="21">
        <f>INDIRECT($U$1&amp;"!"&amp;CHAR(64+COLUMN())&amp;ROW())</f>
        <v>0.0</v>
      </c>
      <c r="I28" s="21">
        <f>INDIRECT($U$1&amp;"!"&amp;CHAR(64+COLUMN())&amp;ROW())</f>
        <v>0.0</v>
      </c>
      <c r="K28" s="24" t="str">
        <f>INDIRECT($U$1&amp;"!"&amp;CHAR(55+COLUMN())&amp;ROW()+9)</f>
        <v>6</v>
      </c>
      <c r="L28" s="24" t="str">
        <f>INDIRECT($U$1&amp;"!"&amp;CHAR(55+COLUMN())&amp;ROW()+9)</f>
        <v/>
      </c>
      <c r="M28" s="24" t="str">
        <f>INDIRECT($U$1&amp;"!"&amp;CHAR(55+COLUMN())&amp;ROW()+9)</f>
        <v/>
      </c>
      <c r="N28" s="24">
        <f>INDIRECT($U$1&amp;"!"&amp;CHAR(55+COLUMN())&amp;ROW()+9)</f>
        <v>0.0</v>
      </c>
      <c r="O28" s="24">
        <f>INDIRECT($U$1&amp;"!"&amp;CHAR(55+COLUMN())&amp;ROW()+9)</f>
        <v>6.0</v>
      </c>
      <c r="P28" s="24">
        <f>INDIRECT($U$1&amp;"!"&amp;CHAR(55+COLUMN())&amp;ROW()+9)</f>
        <v>0.0</v>
      </c>
      <c r="Q28" s="24">
        <f>INDIRECT($U$1&amp;"!"&amp;CHAR(55+COLUMN())&amp;ROW()+9)</f>
        <v>0.0</v>
      </c>
      <c r="R28" s="24">
        <f>INDIRECT($U$1&amp;"!"&amp;CHAR(55+COLUMN())&amp;ROW()+9)</f>
        <v>0.0</v>
      </c>
    </row>
    <row r="29" spans="2:21" hidden="1">
      <c r="B29" s="24" t="str">
        <f>INDIRECT($U$1&amp;"!"&amp;CHAR(64+COLUMN())&amp;ROW())</f>
        <v>7</v>
      </c>
      <c r="C29" s="21" t="str">
        <f>INDIRECT($U$1&amp;"!"&amp;CHAR(64+COLUMN())&amp;ROW())</f>
        <v/>
      </c>
      <c r="D29" s="21" t="str">
        <f>INDIRECT($U$1&amp;"!"&amp;CHAR(64+COLUMN())&amp;ROW())</f>
        <v/>
      </c>
      <c r="E29" s="21">
        <f>INDIRECT($U$1&amp;"!"&amp;CHAR(64+COLUMN())&amp;ROW())</f>
        <v>0.0</v>
      </c>
      <c r="F29" s="21">
        <f>INDIRECT($U$1&amp;"!"&amp;CHAR(64+COLUMN())&amp;ROW())</f>
        <v>2.0</v>
      </c>
      <c r="G29" s="21">
        <f>INDIRECT($U$1&amp;"!"&amp;CHAR(64+COLUMN())&amp;ROW())</f>
        <v>0.0</v>
      </c>
      <c r="H29" s="21">
        <f>INDIRECT($U$1&amp;"!"&amp;CHAR(64+COLUMN())&amp;ROW())</f>
        <v>0.0</v>
      </c>
      <c r="I29" s="21">
        <f>INDIRECT($U$1&amp;"!"&amp;CHAR(64+COLUMN())&amp;ROW())</f>
        <v>0.0</v>
      </c>
      <c r="K29" s="24" t="str">
        <f>INDIRECT($U$1&amp;"!"&amp;CHAR(55+COLUMN())&amp;ROW()+9)</f>
        <v>7</v>
      </c>
      <c r="L29" s="24" t="str">
        <f>INDIRECT($U$1&amp;"!"&amp;CHAR(55+COLUMN())&amp;ROW()+9)</f>
        <v/>
      </c>
      <c r="M29" s="24" t="str">
        <f>INDIRECT($U$1&amp;"!"&amp;CHAR(55+COLUMN())&amp;ROW()+9)</f>
        <v/>
      </c>
      <c r="N29" s="24">
        <f>INDIRECT($U$1&amp;"!"&amp;CHAR(55+COLUMN())&amp;ROW()+9)</f>
        <v>0.0</v>
      </c>
      <c r="O29" s="24">
        <f>INDIRECT($U$1&amp;"!"&amp;CHAR(55+COLUMN())&amp;ROW()+9)</f>
        <v>4.0</v>
      </c>
      <c r="P29" s="24">
        <f>INDIRECT($U$1&amp;"!"&amp;CHAR(55+COLUMN())&amp;ROW()+9)</f>
        <v>0.0</v>
      </c>
      <c r="Q29" s="24">
        <f>INDIRECT($U$1&amp;"!"&amp;CHAR(55+COLUMN())&amp;ROW()+9)</f>
        <v>0.0</v>
      </c>
      <c r="R29" s="24">
        <f>INDIRECT($U$1&amp;"!"&amp;CHAR(55+COLUMN())&amp;ROW()+9)</f>
        <v>0.0</v>
      </c>
    </row>
    <row r="30" spans="2:21" hidden="1">
      <c r="B30" s="24" t="str">
        <f>INDIRECT($U$1&amp;"!"&amp;CHAR(64+COLUMN())&amp;ROW())</f>
        <v>8</v>
      </c>
      <c r="C30" s="21" t="str">
        <f>INDIRECT($U$1&amp;"!"&amp;CHAR(64+COLUMN())&amp;ROW())</f>
        <v/>
      </c>
      <c r="D30" s="21" t="str">
        <f>INDIRECT($U$1&amp;"!"&amp;CHAR(64+COLUMN())&amp;ROW())</f>
        <v/>
      </c>
      <c r="E30" s="21">
        <f>INDIRECT($U$1&amp;"!"&amp;CHAR(64+COLUMN())&amp;ROW())</f>
        <v>0.0</v>
      </c>
      <c r="F30" s="21">
        <f>INDIRECT($U$1&amp;"!"&amp;CHAR(64+COLUMN())&amp;ROW())</f>
        <v>1.0</v>
      </c>
      <c r="G30" s="21">
        <f>INDIRECT($U$1&amp;"!"&amp;CHAR(64+COLUMN())&amp;ROW())</f>
        <v>0.0</v>
      </c>
      <c r="H30" s="21">
        <f>INDIRECT($U$1&amp;"!"&amp;CHAR(64+COLUMN())&amp;ROW())</f>
        <v>0.0</v>
      </c>
      <c r="I30" s="21">
        <f>INDIRECT($U$1&amp;"!"&amp;CHAR(64+COLUMN())&amp;ROW())</f>
        <v>0.0</v>
      </c>
      <c r="K30" s="24" t="str">
        <f>INDIRECT($U$1&amp;"!"&amp;CHAR(55+COLUMN())&amp;ROW()+9)</f>
        <v>8</v>
      </c>
      <c r="L30" s="24" t="str">
        <f>INDIRECT($U$1&amp;"!"&amp;CHAR(55+COLUMN())&amp;ROW()+9)</f>
        <v/>
      </c>
      <c r="M30" s="24" t="str">
        <f>INDIRECT($U$1&amp;"!"&amp;CHAR(55+COLUMN())&amp;ROW()+9)</f>
        <v/>
      </c>
      <c r="N30" s="24">
        <f>INDIRECT($U$1&amp;"!"&amp;CHAR(55+COLUMN())&amp;ROW()+9)</f>
        <v>0.0</v>
      </c>
      <c r="O30" s="24">
        <f>INDIRECT($U$1&amp;"!"&amp;CHAR(55+COLUMN())&amp;ROW()+9)</f>
        <v>2.0</v>
      </c>
      <c r="P30" s="24">
        <f>INDIRECT($U$1&amp;"!"&amp;CHAR(55+COLUMN())&amp;ROW()+9)</f>
        <v>0.0</v>
      </c>
      <c r="Q30" s="24">
        <f>INDIRECT($U$1&amp;"!"&amp;CHAR(55+COLUMN())&amp;ROW()+9)</f>
        <v>0.0</v>
      </c>
      <c r="R30" s="24">
        <f>INDIRECT($U$1&amp;"!"&amp;CHAR(55+COLUMN())&amp;ROW()+9)</f>
        <v>0.0</v>
      </c>
    </row>
    <row r="31" spans="2:21">
      <c r="B31" s="24">
        <f>INDIRECT($U$1&amp;"!"&amp;CHAR(64+COLUMN())&amp;ROW())</f>
        <v>0.0</v>
      </c>
      <c r="C31" s="21" t="str">
        <f>INDIRECT($U$1&amp;"!"&amp;CHAR(64+COLUMN())&amp;ROW())</f>
        <v>U17 Men's A 200m</v>
      </c>
      <c r="D31" s="21" t="str">
        <f>INDIRECT($U$1&amp;"!"&amp;CHAR(64+COLUMN())&amp;ROW())</f>
        <v>Wind speed =</v>
      </c>
      <c r="E31" s="21">
        <f>INDIRECT($U$1&amp;"!"&amp;CHAR(64+COLUMN())&amp;ROW())</f>
        <v>-1.0</v>
      </c>
      <c r="F31" s="21">
        <f>INDIRECT($U$1&amp;"!"&amp;CHAR(64+COLUMN())&amp;ROW())</f>
        <v>0.0</v>
      </c>
      <c r="G31" s="21">
        <f>INDIRECT($U$1&amp;"!"&amp;CHAR(64+COLUMN())&amp;ROW())</f>
        <v>0.0</v>
      </c>
      <c r="H31" s="21">
        <f>INDIRECT($U$1&amp;"!"&amp;CHAR(64+COLUMN())&amp;ROW())</f>
        <v>0.0</v>
      </c>
      <c r="I31" s="21">
        <f>INDIRECT($U$1&amp;"!"&amp;CHAR(64+COLUMN())&amp;ROW())</f>
        <v>0.0</v>
      </c>
      <c r="K31" s="24">
        <f>INDIRECT($U$1&amp;"!"&amp;CHAR(55+COLUMN())&amp;ROW()+9)</f>
        <v>0.0</v>
      </c>
      <c r="L31" s="24" t="str">
        <f>INDIRECT($U$1&amp;"!"&amp;CHAR(55+COLUMN())&amp;ROW()+9)</f>
        <v>U17 Men's B 200m</v>
      </c>
      <c r="M31" s="24" t="str">
        <f>INDIRECT($U$1&amp;"!"&amp;CHAR(55+COLUMN())&amp;ROW()+9)</f>
        <v>Wind speed =</v>
      </c>
      <c r="N31" s="24" t="str">
        <f>INDIRECT($U$1&amp;"!"&amp;CHAR(55+COLUMN())&amp;ROW()+9)</f>
        <v>.</v>
      </c>
      <c r="O31" s="24">
        <f>INDIRECT($U$1&amp;"!"&amp;CHAR(55+COLUMN())&amp;ROW()+9)</f>
        <v>0.0</v>
      </c>
      <c r="P31" s="24">
        <f>INDIRECT($U$1&amp;"!"&amp;CHAR(55+COLUMN())&amp;ROW()+9)</f>
        <v>0.0</v>
      </c>
      <c r="Q31" s="24">
        <f>INDIRECT($U$1&amp;"!"&amp;CHAR(55+COLUMN())&amp;ROW()+9)</f>
        <v>0.0</v>
      </c>
      <c r="R31" s="24">
        <f>INDIRECT($U$1&amp;"!"&amp;CHAR(55+COLUMN())&amp;ROW()+9)</f>
        <v>0.0</v>
      </c>
    </row>
    <row r="32" spans="2:21">
      <c r="B32" s="24">
        <f>INDIRECT($U$1&amp;"!"&amp;CHAR(64+COLUMN())&amp;ROW())</f>
        <v>1.0</v>
      </c>
      <c r="C32" s="21" t="str">
        <f>INDIRECT($U$1&amp;"!"&amp;CHAR(64+COLUMN())&amp;ROW())</f>
        <v>Phoenix Lyon</v>
      </c>
      <c r="D32" s="21" t="str">
        <f>INDIRECT($U$1&amp;"!"&amp;CHAR(64+COLUMN())&amp;ROW())</f>
        <v>Ealing S&amp;M</v>
      </c>
      <c r="E32" s="117">
        <f>INDIRECT($U$1&amp;"!"&amp;CHAR(64+COLUMN())&amp;ROW())</f>
        <v>24.17</v>
      </c>
      <c r="F32" s="21">
        <f>INDIRECT($U$1&amp;"!"&amp;CHAR(64+COLUMN())&amp;ROW())</f>
        <v>16.0</v>
      </c>
      <c r="G32" s="21">
        <f>INDIRECT($U$1&amp;"!"&amp;CHAR(64+COLUMN())&amp;ROW())</f>
        <v>0.0</v>
      </c>
      <c r="H32" s="21">
        <f>INDIRECT($U$1&amp;"!"&amp;CHAR(64+COLUMN())&amp;ROW())</f>
        <v>0.0</v>
      </c>
      <c r="I32" s="21">
        <f>INDIRECT($U$1&amp;"!"&amp;CHAR(64+COLUMN())&amp;ROW())</f>
        <v>0.0</v>
      </c>
      <c r="K32" s="24">
        <f>INDIRECT($U$1&amp;"!"&amp;CHAR(55+COLUMN())&amp;ROW()+9)</f>
        <v>1.0</v>
      </c>
      <c r="L32" s="24" t="str">
        <f>INDIRECT($U$1&amp;"!"&amp;CHAR(55+COLUMN())&amp;ROW()+9)</f>
        <v/>
      </c>
      <c r="M32" s="24" t="str">
        <f>INDIRECT($U$1&amp;"!"&amp;CHAR(55+COLUMN())&amp;ROW()+9)</f>
        <v/>
      </c>
      <c r="N32" s="117">
        <f>INDIRECT($U$1&amp;"!"&amp;CHAR(55+COLUMN())&amp;ROW()+9)</f>
        <v>0.0</v>
      </c>
      <c r="O32" s="24">
        <f>INDIRECT($U$1&amp;"!"&amp;CHAR(55+COLUMN())&amp;ROW()+9)</f>
        <v>8.0</v>
      </c>
      <c r="P32" s="24">
        <f>INDIRECT($U$1&amp;"!"&amp;CHAR(55+COLUMN())&amp;ROW()+9)</f>
        <v>0.0</v>
      </c>
      <c r="Q32" s="24">
        <f>INDIRECT($U$1&amp;"!"&amp;CHAR(55+COLUMN())&amp;ROW()+9)</f>
        <v>0.0</v>
      </c>
      <c r="R32" s="24">
        <f>INDIRECT($U$1&amp;"!"&amp;CHAR(55+COLUMN())&amp;ROW()+9)</f>
        <v>0.0</v>
      </c>
    </row>
    <row r="33" spans="2:21">
      <c r="B33" s="24">
        <f>INDIRECT($U$1&amp;"!"&amp;CHAR(64+COLUMN())&amp;ROW())</f>
        <v>2.0</v>
      </c>
      <c r="C33" s="21" t="str">
        <f>INDIRECT($U$1&amp;"!"&amp;CHAR(64+COLUMN())&amp;ROW())</f>
        <v>Manuel Yeboa</v>
      </c>
      <c r="D33" s="21" t="str">
        <f>INDIRECT($U$1&amp;"!"&amp;CHAR(64+COLUMN())&amp;ROW())</f>
        <v>Heathside</v>
      </c>
      <c r="E33" s="117">
        <f>INDIRECT($U$1&amp;"!"&amp;CHAR(64+COLUMN())&amp;ROW())</f>
        <v>25.6</v>
      </c>
      <c r="F33" s="21">
        <f>INDIRECT($U$1&amp;"!"&amp;CHAR(64+COLUMN())&amp;ROW())</f>
        <v>14.0</v>
      </c>
      <c r="G33" s="21">
        <f>INDIRECT($U$1&amp;"!"&amp;CHAR(64+COLUMN())&amp;ROW())</f>
        <v>0.0</v>
      </c>
      <c r="H33" s="21">
        <f>INDIRECT($U$1&amp;"!"&amp;CHAR(64+COLUMN())&amp;ROW())</f>
        <v>0.0</v>
      </c>
      <c r="I33" s="21">
        <f>INDIRECT($U$1&amp;"!"&amp;CHAR(64+COLUMN())&amp;ROW())</f>
        <v>0.0</v>
      </c>
      <c r="K33" s="24">
        <f>INDIRECT($U$1&amp;"!"&amp;CHAR(55+COLUMN())&amp;ROW()+9)</f>
        <v>2.0</v>
      </c>
      <c r="L33" s="24" t="str">
        <f>INDIRECT($U$1&amp;"!"&amp;CHAR(55+COLUMN())&amp;ROW()+9)</f>
        <v/>
      </c>
      <c r="M33" s="24" t="str">
        <f>INDIRECT($U$1&amp;"!"&amp;CHAR(55+COLUMN())&amp;ROW()+9)</f>
        <v/>
      </c>
      <c r="N33" s="117">
        <f>INDIRECT($U$1&amp;"!"&amp;CHAR(55+COLUMN())&amp;ROW()+9)</f>
        <v>0.0</v>
      </c>
      <c r="O33" s="24">
        <f>INDIRECT($U$1&amp;"!"&amp;CHAR(55+COLUMN())&amp;ROW()+9)</f>
        <v>7.0</v>
      </c>
      <c r="P33" s="24">
        <f>INDIRECT($U$1&amp;"!"&amp;CHAR(55+COLUMN())&amp;ROW()+9)</f>
        <v>0.0</v>
      </c>
      <c r="Q33" s="24">
        <f>INDIRECT($U$1&amp;"!"&amp;CHAR(55+COLUMN())&amp;ROW()+9)</f>
        <v>0.0</v>
      </c>
      <c r="R33" s="24">
        <f>INDIRECT($U$1&amp;"!"&amp;CHAR(55+COLUMN())&amp;ROW()+9)</f>
        <v>0.0</v>
      </c>
    </row>
    <row r="34" spans="2:21">
      <c r="B34" s="24">
        <f>INDIRECT($U$1&amp;"!"&amp;CHAR(64+COLUMN())&amp;ROW())</f>
        <v>3.0</v>
      </c>
      <c r="C34" s="21" t="str">
        <f>INDIRECT($U$1&amp;"!"&amp;CHAR(64+COLUMN())&amp;ROW())</f>
        <v>Kaylem Andrews</v>
      </c>
      <c r="D34" s="21" t="str">
        <f>INDIRECT($U$1&amp;"!"&amp;CHAR(64+COLUMN())&amp;ROW())</f>
        <v>TVH</v>
      </c>
      <c r="E34" s="117">
        <f>INDIRECT($U$1&amp;"!"&amp;CHAR(64+COLUMN())&amp;ROW())</f>
        <v>29.07</v>
      </c>
      <c r="F34" s="21">
        <f>INDIRECT($U$1&amp;"!"&amp;CHAR(64+COLUMN())&amp;ROW())</f>
        <v>12.0</v>
      </c>
      <c r="G34" s="21">
        <f>INDIRECT($U$1&amp;"!"&amp;CHAR(64+COLUMN())&amp;ROW())</f>
        <v>0.0</v>
      </c>
      <c r="H34" s="21">
        <f>INDIRECT($U$1&amp;"!"&amp;CHAR(64+COLUMN())&amp;ROW())</f>
        <v>0.0</v>
      </c>
      <c r="I34" s="21">
        <f>INDIRECT($U$1&amp;"!"&amp;CHAR(64+COLUMN())&amp;ROW())</f>
        <v>0.0</v>
      </c>
      <c r="K34" s="24">
        <f>INDIRECT($U$1&amp;"!"&amp;CHAR(55+COLUMN())&amp;ROW()+9)</f>
        <v>3.0</v>
      </c>
      <c r="L34" s="24" t="str">
        <f>INDIRECT($U$1&amp;"!"&amp;CHAR(55+COLUMN())&amp;ROW()+9)</f>
        <v/>
      </c>
      <c r="M34" s="24" t="str">
        <f>INDIRECT($U$1&amp;"!"&amp;CHAR(55+COLUMN())&amp;ROW()+9)</f>
        <v/>
      </c>
      <c r="N34" s="117">
        <f>INDIRECT($U$1&amp;"!"&amp;CHAR(55+COLUMN())&amp;ROW()+9)</f>
        <v>0.0</v>
      </c>
      <c r="O34" s="24">
        <f>INDIRECT($U$1&amp;"!"&amp;CHAR(55+COLUMN())&amp;ROW()+9)</f>
        <v>6.0</v>
      </c>
      <c r="P34" s="24">
        <f>INDIRECT($U$1&amp;"!"&amp;CHAR(55+COLUMN())&amp;ROW()+9)</f>
        <v>0.0</v>
      </c>
      <c r="Q34" s="24">
        <f>INDIRECT($U$1&amp;"!"&amp;CHAR(55+COLUMN())&amp;ROW()+9)</f>
        <v>0.0</v>
      </c>
      <c r="R34" s="24">
        <f>INDIRECT($U$1&amp;"!"&amp;CHAR(55+COLUMN())&amp;ROW()+9)</f>
        <v>0.0</v>
      </c>
    </row>
    <row r="35" spans="2:21">
      <c r="B35" s="24" t="str">
        <f>INDIRECT($U$1&amp;"!"&amp;CHAR(64+COLUMN())&amp;ROW())</f>
        <v>4</v>
      </c>
      <c r="C35" s="21" t="str">
        <f>INDIRECT($U$1&amp;"!"&amp;CHAR(64+COLUMN())&amp;ROW())</f>
        <v/>
      </c>
      <c r="D35" s="21" t="str">
        <f>INDIRECT($U$1&amp;"!"&amp;CHAR(64+COLUMN())&amp;ROW())</f>
        <v/>
      </c>
      <c r="E35" s="117">
        <f>INDIRECT($U$1&amp;"!"&amp;CHAR(64+COLUMN())&amp;ROW())</f>
        <v>0.0</v>
      </c>
      <c r="F35" s="21">
        <f>INDIRECT($U$1&amp;"!"&amp;CHAR(64+COLUMN())&amp;ROW())</f>
        <v>10.0</v>
      </c>
      <c r="G35" s="21">
        <f>INDIRECT($U$1&amp;"!"&amp;CHAR(64+COLUMN())&amp;ROW())</f>
        <v>0.0</v>
      </c>
      <c r="H35" s="21">
        <f>INDIRECT($U$1&amp;"!"&amp;CHAR(64+COLUMN())&amp;ROW())</f>
        <v>0.0</v>
      </c>
      <c r="I35" s="21">
        <f>INDIRECT($U$1&amp;"!"&amp;CHAR(64+COLUMN())&amp;ROW())</f>
        <v>0.0</v>
      </c>
      <c r="K35" s="24" t="str">
        <f>INDIRECT($U$1&amp;"!"&amp;CHAR(55+COLUMN())&amp;ROW()+9)</f>
        <v>4</v>
      </c>
      <c r="L35" s="24" t="str">
        <f>INDIRECT($U$1&amp;"!"&amp;CHAR(55+COLUMN())&amp;ROW()+9)</f>
        <v/>
      </c>
      <c r="M35" s="24" t="str">
        <f>INDIRECT($U$1&amp;"!"&amp;CHAR(55+COLUMN())&amp;ROW()+9)</f>
        <v/>
      </c>
      <c r="N35" s="117">
        <f>INDIRECT($U$1&amp;"!"&amp;CHAR(55+COLUMN())&amp;ROW()+9)</f>
        <v>0.0</v>
      </c>
      <c r="O35" s="24">
        <f>INDIRECT($U$1&amp;"!"&amp;CHAR(55+COLUMN())&amp;ROW()+9)</f>
        <v>5.0</v>
      </c>
      <c r="P35" s="24">
        <f>INDIRECT($U$1&amp;"!"&amp;CHAR(55+COLUMN())&amp;ROW()+9)</f>
        <v>0.0</v>
      </c>
      <c r="Q35" s="24">
        <f>INDIRECT($U$1&amp;"!"&amp;CHAR(55+COLUMN())&amp;ROW()+9)</f>
        <v>0.0</v>
      </c>
      <c r="R35" s="24">
        <f>INDIRECT($U$1&amp;"!"&amp;CHAR(55+COLUMN())&amp;ROW()+9)</f>
        <v>0.0</v>
      </c>
    </row>
    <row r="36" spans="2:21">
      <c r="B36" s="24" t="str">
        <f>INDIRECT($U$1&amp;"!"&amp;CHAR(64+COLUMN())&amp;ROW())</f>
        <v>5</v>
      </c>
      <c r="C36" s="21" t="str">
        <f>INDIRECT($U$1&amp;"!"&amp;CHAR(64+COLUMN())&amp;ROW())</f>
        <v/>
      </c>
      <c r="D36" s="21" t="str">
        <f>INDIRECT($U$1&amp;"!"&amp;CHAR(64+COLUMN())&amp;ROW())</f>
        <v/>
      </c>
      <c r="E36" s="117">
        <f>INDIRECT($U$1&amp;"!"&amp;CHAR(64+COLUMN())&amp;ROW())</f>
        <v>0.0</v>
      </c>
      <c r="F36" s="21">
        <f>INDIRECT($U$1&amp;"!"&amp;CHAR(64+COLUMN())&amp;ROW())</f>
        <v>8.0</v>
      </c>
      <c r="G36" s="21">
        <f>INDIRECT($U$1&amp;"!"&amp;CHAR(64+COLUMN())&amp;ROW())</f>
        <v>0.0</v>
      </c>
      <c r="H36" s="21">
        <f>INDIRECT($U$1&amp;"!"&amp;CHAR(64+COLUMN())&amp;ROW())</f>
        <v>0.0</v>
      </c>
      <c r="I36" s="21">
        <f>INDIRECT($U$1&amp;"!"&amp;CHAR(64+COLUMN())&amp;ROW())</f>
        <v>0.0</v>
      </c>
      <c r="K36" s="24" t="str">
        <f>INDIRECT($U$1&amp;"!"&amp;CHAR(55+COLUMN())&amp;ROW()+9)</f>
        <v>5</v>
      </c>
      <c r="L36" s="24" t="str">
        <f>INDIRECT($U$1&amp;"!"&amp;CHAR(55+COLUMN())&amp;ROW()+9)</f>
        <v/>
      </c>
      <c r="M36" s="24" t="str">
        <f>INDIRECT($U$1&amp;"!"&amp;CHAR(55+COLUMN())&amp;ROW()+9)</f>
        <v/>
      </c>
      <c r="N36" s="117">
        <f>INDIRECT($U$1&amp;"!"&amp;CHAR(55+COLUMN())&amp;ROW()+9)</f>
        <v>0.0</v>
      </c>
      <c r="O36" s="24">
        <f>INDIRECT($U$1&amp;"!"&amp;CHAR(55+COLUMN())&amp;ROW()+9)</f>
        <v>4.0</v>
      </c>
      <c r="P36" s="24">
        <f>INDIRECT($U$1&amp;"!"&amp;CHAR(55+COLUMN())&amp;ROW()+9)</f>
        <v>0.0</v>
      </c>
      <c r="Q36" s="24">
        <f>INDIRECT($U$1&amp;"!"&amp;CHAR(55+COLUMN())&amp;ROW()+9)</f>
        <v>0.0</v>
      </c>
      <c r="R36" s="24">
        <f>INDIRECT($U$1&amp;"!"&amp;CHAR(55+COLUMN())&amp;ROW()+9)</f>
        <v>0.0</v>
      </c>
    </row>
    <row r="37" spans="2:21">
      <c r="B37" s="24" t="str">
        <f>INDIRECT($U$1&amp;"!"&amp;CHAR(64+COLUMN())&amp;ROW())</f>
        <v>6</v>
      </c>
      <c r="C37" s="21" t="str">
        <f>INDIRECT($U$1&amp;"!"&amp;CHAR(64+COLUMN())&amp;ROW())</f>
        <v/>
      </c>
      <c r="D37" s="21" t="str">
        <f>INDIRECT($U$1&amp;"!"&amp;CHAR(64+COLUMN())&amp;ROW())</f>
        <v/>
      </c>
      <c r="E37" s="117">
        <f>INDIRECT($U$1&amp;"!"&amp;CHAR(64+COLUMN())&amp;ROW())</f>
        <v>0.0</v>
      </c>
      <c r="F37" s="21">
        <f>INDIRECT($U$1&amp;"!"&amp;CHAR(64+COLUMN())&amp;ROW())</f>
        <v>6.0</v>
      </c>
      <c r="G37" s="21">
        <f>INDIRECT($U$1&amp;"!"&amp;CHAR(64+COLUMN())&amp;ROW())</f>
        <v>0.0</v>
      </c>
      <c r="H37" s="21">
        <f>INDIRECT($U$1&amp;"!"&amp;CHAR(64+COLUMN())&amp;ROW())</f>
        <v>0.0</v>
      </c>
      <c r="I37" s="21">
        <f>INDIRECT($U$1&amp;"!"&amp;CHAR(64+COLUMN())&amp;ROW())</f>
        <v>0.0</v>
      </c>
      <c r="K37" s="24" t="str">
        <f>INDIRECT($U$1&amp;"!"&amp;CHAR(55+COLUMN())&amp;ROW()+9)</f>
        <v>6</v>
      </c>
      <c r="L37" s="24" t="str">
        <f>INDIRECT($U$1&amp;"!"&amp;CHAR(55+COLUMN())&amp;ROW()+9)</f>
        <v/>
      </c>
      <c r="M37" s="24" t="str">
        <f>INDIRECT($U$1&amp;"!"&amp;CHAR(55+COLUMN())&amp;ROW()+9)</f>
        <v/>
      </c>
      <c r="N37" s="117">
        <f>INDIRECT($U$1&amp;"!"&amp;CHAR(55+COLUMN())&amp;ROW()+9)</f>
        <v>0.0</v>
      </c>
      <c r="O37" s="24">
        <f>INDIRECT($U$1&amp;"!"&amp;CHAR(55+COLUMN())&amp;ROW()+9)</f>
        <v>3.0</v>
      </c>
      <c r="P37" s="24">
        <f>INDIRECT($U$1&amp;"!"&amp;CHAR(55+COLUMN())&amp;ROW()+9)</f>
        <v>0.0</v>
      </c>
      <c r="Q37" s="24">
        <f>INDIRECT($U$1&amp;"!"&amp;CHAR(55+COLUMN())&amp;ROW()+9)</f>
        <v>0.0</v>
      </c>
      <c r="R37" s="24">
        <f>INDIRECT($U$1&amp;"!"&amp;CHAR(55+COLUMN())&amp;ROW()+9)</f>
        <v>0.0</v>
      </c>
    </row>
    <row r="38" spans="2:21">
      <c r="B38" s="24" t="str">
        <f>INDIRECT($U$1&amp;"!"&amp;CHAR(64+COLUMN())&amp;ROW())</f>
        <v>7</v>
      </c>
      <c r="C38" s="21" t="str">
        <f>INDIRECT($U$1&amp;"!"&amp;CHAR(64+COLUMN())&amp;ROW())</f>
        <v/>
      </c>
      <c r="D38" s="21" t="str">
        <f>INDIRECT($U$1&amp;"!"&amp;CHAR(64+COLUMN())&amp;ROW())</f>
        <v/>
      </c>
      <c r="E38" s="117">
        <f>INDIRECT($U$1&amp;"!"&amp;CHAR(64+COLUMN())&amp;ROW())</f>
        <v>0.0</v>
      </c>
      <c r="F38" s="21">
        <f>INDIRECT($U$1&amp;"!"&amp;CHAR(64+COLUMN())&amp;ROW())</f>
        <v>4.0</v>
      </c>
      <c r="G38" s="21">
        <f>INDIRECT($U$1&amp;"!"&amp;CHAR(64+COLUMN())&amp;ROW())</f>
        <v>0.0</v>
      </c>
      <c r="H38" s="21">
        <f>INDIRECT($U$1&amp;"!"&amp;CHAR(64+COLUMN())&amp;ROW())</f>
        <v>0.0</v>
      </c>
      <c r="I38" s="21">
        <f>INDIRECT($U$1&amp;"!"&amp;CHAR(64+COLUMN())&amp;ROW())</f>
        <v>0.0</v>
      </c>
      <c r="K38" s="24" t="str">
        <f>INDIRECT($U$1&amp;"!"&amp;CHAR(55+COLUMN())&amp;ROW()+9)</f>
        <v>7</v>
      </c>
      <c r="L38" s="24" t="str">
        <f>INDIRECT($U$1&amp;"!"&amp;CHAR(55+COLUMN())&amp;ROW()+9)</f>
        <v/>
      </c>
      <c r="M38" s="24" t="str">
        <f>INDIRECT($U$1&amp;"!"&amp;CHAR(55+COLUMN())&amp;ROW()+9)</f>
        <v/>
      </c>
      <c r="N38" s="117">
        <f>INDIRECT($U$1&amp;"!"&amp;CHAR(55+COLUMN())&amp;ROW()+9)</f>
        <v>0.0</v>
      </c>
      <c r="O38" s="24">
        <f>INDIRECT($U$1&amp;"!"&amp;CHAR(55+COLUMN())&amp;ROW()+9)</f>
        <v>2.0</v>
      </c>
      <c r="P38" s="24">
        <f>INDIRECT($U$1&amp;"!"&amp;CHAR(55+COLUMN())&amp;ROW()+9)</f>
        <v>0.0</v>
      </c>
      <c r="Q38" s="24">
        <f>INDIRECT($U$1&amp;"!"&amp;CHAR(55+COLUMN())&amp;ROW()+9)</f>
        <v>0.0</v>
      </c>
      <c r="R38" s="24">
        <f>INDIRECT($U$1&amp;"!"&amp;CHAR(55+COLUMN())&amp;ROW()+9)</f>
        <v>0.0</v>
      </c>
    </row>
    <row r="39" spans="2:21">
      <c r="B39" s="24" t="str">
        <f>INDIRECT($U$1&amp;"!"&amp;CHAR(64+COLUMN())&amp;ROW())</f>
        <v>8</v>
      </c>
      <c r="C39" s="21" t="str">
        <f>INDIRECT($U$1&amp;"!"&amp;CHAR(64+COLUMN())&amp;ROW())</f>
        <v/>
      </c>
      <c r="D39" s="21" t="str">
        <f>INDIRECT($U$1&amp;"!"&amp;CHAR(64+COLUMN())&amp;ROW())</f>
        <v/>
      </c>
      <c r="E39" s="117">
        <f>INDIRECT($U$1&amp;"!"&amp;CHAR(64+COLUMN())&amp;ROW())</f>
        <v>0.0</v>
      </c>
      <c r="F39" s="21">
        <f>INDIRECT($U$1&amp;"!"&amp;CHAR(64+COLUMN())&amp;ROW())</f>
        <v>2.0</v>
      </c>
      <c r="G39" s="21">
        <f>INDIRECT($U$1&amp;"!"&amp;CHAR(64+COLUMN())&amp;ROW())</f>
        <v>0.0</v>
      </c>
      <c r="H39" s="21">
        <f>INDIRECT($U$1&amp;"!"&amp;CHAR(64+COLUMN())&amp;ROW())</f>
        <v>0.0</v>
      </c>
      <c r="I39" s="21">
        <f>INDIRECT($U$1&amp;"!"&amp;CHAR(64+COLUMN())&amp;ROW())</f>
        <v>0.0</v>
      </c>
      <c r="K39" s="24" t="str">
        <f>INDIRECT($U$1&amp;"!"&amp;CHAR(55+COLUMN())&amp;ROW()+9)</f>
        <v>8</v>
      </c>
      <c r="L39" s="24" t="str">
        <f>INDIRECT($U$1&amp;"!"&amp;CHAR(55+COLUMN())&amp;ROW()+9)</f>
        <v/>
      </c>
      <c r="M39" s="24" t="str">
        <f>INDIRECT($U$1&amp;"!"&amp;CHAR(55+COLUMN())&amp;ROW()+9)</f>
        <v/>
      </c>
      <c r="N39" s="117">
        <f>INDIRECT($U$1&amp;"!"&amp;CHAR(55+COLUMN())&amp;ROW()+9)</f>
        <v>0.0</v>
      </c>
      <c r="O39" s="24">
        <f>INDIRECT($U$1&amp;"!"&amp;CHAR(55+COLUMN())&amp;ROW()+9)</f>
        <v>1.0</v>
      </c>
      <c r="P39" s="24">
        <f>INDIRECT($U$1&amp;"!"&amp;CHAR(55+COLUMN())&amp;ROW()+9)</f>
        <v>0.0</v>
      </c>
      <c r="Q39" s="24">
        <f>INDIRECT($U$1&amp;"!"&amp;CHAR(55+COLUMN())&amp;ROW()+9)</f>
        <v>0.0</v>
      </c>
      <c r="R39" s="24">
        <f>INDIRECT($U$1&amp;"!"&amp;CHAR(55+COLUMN())&amp;ROW()+9)</f>
        <v>0.0</v>
      </c>
    </row>
    <row r="40" spans="2:21" hidden="1">
      <c r="B40" s="24">
        <f>INDIRECT($U$1&amp;"!"&amp;CHAR(64+COLUMN())&amp;ROW())</f>
        <v>0.0</v>
      </c>
      <c r="C40" s="21" t="str">
        <f>INDIRECT($U$1&amp;"!"&amp;CHAR(64+COLUMN())&amp;ROW())</f>
        <v>U17 Men's B 200m</v>
      </c>
      <c r="D40" s="21" t="str">
        <f>INDIRECT($U$1&amp;"!"&amp;CHAR(64+COLUMN())&amp;ROW())</f>
        <v>Wind speed =</v>
      </c>
      <c r="E40" s="21" t="str">
        <f>INDIRECT($U$1&amp;"!"&amp;CHAR(64+COLUMN())&amp;ROW())</f>
        <v>.</v>
      </c>
      <c r="F40" s="21">
        <f>INDIRECT($U$1&amp;"!"&amp;CHAR(64+COLUMN())&amp;ROW())</f>
        <v>0.0</v>
      </c>
      <c r="G40" s="21">
        <f>INDIRECT($U$1&amp;"!"&amp;CHAR(64+COLUMN())&amp;ROW())</f>
        <v>0.0</v>
      </c>
      <c r="H40" s="21">
        <f>INDIRECT($U$1&amp;"!"&amp;CHAR(64+COLUMN())&amp;ROW())</f>
        <v>0.0</v>
      </c>
      <c r="I40" s="21">
        <f>INDIRECT($U$1&amp;"!"&amp;CHAR(64+COLUMN())&amp;ROW())</f>
        <v>0.0</v>
      </c>
      <c r="K40" s="24">
        <f>INDIRECT($U$1&amp;"!"&amp;CHAR(55+COLUMN())&amp;ROW()+9)</f>
        <v>0.0</v>
      </c>
      <c r="L40" s="24" t="str">
        <f>INDIRECT($U$1&amp;"!"&amp;CHAR(55+COLUMN())&amp;ROW()+9)</f>
        <v>U17 Men's A 1500m</v>
      </c>
      <c r="M40" s="24">
        <f>INDIRECT($U$1&amp;"!"&amp;CHAR(55+COLUMN())&amp;ROW()+9)</f>
        <v>0.0</v>
      </c>
      <c r="N40" s="24">
        <f>INDIRECT($U$1&amp;"!"&amp;CHAR(55+COLUMN())&amp;ROW()+9)</f>
        <v>0.0</v>
      </c>
      <c r="O40" s="24">
        <f>INDIRECT($U$1&amp;"!"&amp;CHAR(55+COLUMN())&amp;ROW()+9)</f>
        <v>0.0</v>
      </c>
      <c r="P40" s="24">
        <f>INDIRECT($U$1&amp;"!"&amp;CHAR(55+COLUMN())&amp;ROW()+9)</f>
        <v>0.0</v>
      </c>
      <c r="Q40" s="24">
        <f>INDIRECT($U$1&amp;"!"&amp;CHAR(55+COLUMN())&amp;ROW()+9)</f>
        <v>0.0</v>
      </c>
      <c r="R40" s="24">
        <f>INDIRECT($U$1&amp;"!"&amp;CHAR(55+COLUMN())&amp;ROW()+9)</f>
        <v>0.0</v>
      </c>
    </row>
    <row r="41" spans="2:21" hidden="1">
      <c r="B41" s="24">
        <f>INDIRECT($U$1&amp;"!"&amp;CHAR(64+COLUMN())&amp;ROW())</f>
        <v>1.0</v>
      </c>
      <c r="C41" s="21" t="str">
        <f>INDIRECT($U$1&amp;"!"&amp;CHAR(64+COLUMN())&amp;ROW())</f>
        <v/>
      </c>
      <c r="D41" s="21" t="str">
        <f>INDIRECT($U$1&amp;"!"&amp;CHAR(64+COLUMN())&amp;ROW())</f>
        <v/>
      </c>
      <c r="E41" s="21">
        <f>INDIRECT($U$1&amp;"!"&amp;CHAR(64+COLUMN())&amp;ROW())</f>
        <v>0.0</v>
      </c>
      <c r="F41" s="21">
        <f>INDIRECT($U$1&amp;"!"&amp;CHAR(64+COLUMN())&amp;ROW())</f>
        <v>8.0</v>
      </c>
      <c r="G41" s="21">
        <f>INDIRECT($U$1&amp;"!"&amp;CHAR(64+COLUMN())&amp;ROW())</f>
        <v>0.0</v>
      </c>
      <c r="H41" s="21">
        <f>INDIRECT($U$1&amp;"!"&amp;CHAR(64+COLUMN())&amp;ROW())</f>
        <v>0.0</v>
      </c>
      <c r="I41" s="21">
        <f>INDIRECT($U$1&amp;"!"&amp;CHAR(64+COLUMN())&amp;ROW())</f>
        <v>0.0</v>
      </c>
      <c r="K41" s="24">
        <f>INDIRECT($U$1&amp;"!"&amp;CHAR(55+COLUMN())&amp;ROW()+9)</f>
        <v>1.0</v>
      </c>
      <c r="L41" s="24" t="str">
        <f>INDIRECT($U$1&amp;"!"&amp;CHAR(55+COLUMN())&amp;ROW()+9)</f>
        <v>Jamie Ward</v>
      </c>
      <c r="M41" s="24" t="str">
        <f>INDIRECT($U$1&amp;"!"&amp;CHAR(55+COLUMN())&amp;ROW()+9)</f>
        <v>Highgate</v>
      </c>
      <c r="N41" s="24" t="str">
        <f>INDIRECT($U$1&amp;"!"&amp;CHAR(55+COLUMN())&amp;ROW()+9)</f>
        <v>4:35.72</v>
      </c>
      <c r="O41" s="24">
        <f>INDIRECT($U$1&amp;"!"&amp;CHAR(55+COLUMN())&amp;ROW()+9)</f>
        <v>16.0</v>
      </c>
      <c r="P41" s="24">
        <f>INDIRECT($U$1&amp;"!"&amp;CHAR(55+COLUMN())&amp;ROW()+9)</f>
        <v>0.0</v>
      </c>
      <c r="Q41" s="24">
        <f>INDIRECT($U$1&amp;"!"&amp;CHAR(55+COLUMN())&amp;ROW()+9)</f>
        <v>0.0</v>
      </c>
      <c r="R41" s="24">
        <f>INDIRECT($U$1&amp;"!"&amp;CHAR(55+COLUMN())&amp;ROW()+9)</f>
        <v>0.0</v>
      </c>
    </row>
    <row r="42" spans="2:21" hidden="1">
      <c r="B42" s="24">
        <f>INDIRECT($U$1&amp;"!"&amp;CHAR(64+COLUMN())&amp;ROW())</f>
        <v>2.0</v>
      </c>
      <c r="C42" s="21" t="str">
        <f>INDIRECT($U$1&amp;"!"&amp;CHAR(64+COLUMN())&amp;ROW())</f>
        <v/>
      </c>
      <c r="D42" s="21" t="str">
        <f>INDIRECT($U$1&amp;"!"&amp;CHAR(64+COLUMN())&amp;ROW())</f>
        <v/>
      </c>
      <c r="E42" s="21">
        <f>INDIRECT($U$1&amp;"!"&amp;CHAR(64+COLUMN())&amp;ROW())</f>
        <v>0.0</v>
      </c>
      <c r="F42" s="21">
        <f>INDIRECT($U$1&amp;"!"&amp;CHAR(64+COLUMN())&amp;ROW())</f>
        <v>7.0</v>
      </c>
      <c r="G42" s="21">
        <f>INDIRECT($U$1&amp;"!"&amp;CHAR(64+COLUMN())&amp;ROW())</f>
        <v>0.0</v>
      </c>
      <c r="H42" s="21">
        <f>INDIRECT($U$1&amp;"!"&amp;CHAR(64+COLUMN())&amp;ROW())</f>
        <v>0.0</v>
      </c>
      <c r="I42" s="21">
        <f>INDIRECT($U$1&amp;"!"&amp;CHAR(64+COLUMN())&amp;ROW())</f>
        <v>0.0</v>
      </c>
      <c r="K42" s="24">
        <f>INDIRECT($U$1&amp;"!"&amp;CHAR(55+COLUMN())&amp;ROW()+9)</f>
        <v>2.0</v>
      </c>
      <c r="L42" s="24" t="str">
        <f>INDIRECT($U$1&amp;"!"&amp;CHAR(55+COLUMN())&amp;ROW()+9)</f>
        <v>Nicholas Duer</v>
      </c>
      <c r="M42" s="24" t="str">
        <f>INDIRECT($U$1&amp;"!"&amp;CHAR(55+COLUMN())&amp;ROW()+9)</f>
        <v>TVH</v>
      </c>
      <c r="N42" s="24" t="str">
        <f>INDIRECT($U$1&amp;"!"&amp;CHAR(55+COLUMN())&amp;ROW()+9)</f>
        <v>4:49.38</v>
      </c>
      <c r="O42" s="24">
        <f>INDIRECT($U$1&amp;"!"&amp;CHAR(55+COLUMN())&amp;ROW()+9)</f>
        <v>14.0</v>
      </c>
      <c r="P42" s="24">
        <f>INDIRECT($U$1&amp;"!"&amp;CHAR(55+COLUMN())&amp;ROW()+9)</f>
        <v>0.0</v>
      </c>
      <c r="Q42" s="24">
        <f>INDIRECT($U$1&amp;"!"&amp;CHAR(55+COLUMN())&amp;ROW()+9)</f>
        <v>0.0</v>
      </c>
      <c r="R42" s="24">
        <f>INDIRECT($U$1&amp;"!"&amp;CHAR(55+COLUMN())&amp;ROW()+9)</f>
        <v>0.0</v>
      </c>
    </row>
    <row r="43" spans="2:21" hidden="1">
      <c r="B43" s="24">
        <f>INDIRECT($U$1&amp;"!"&amp;CHAR(64+COLUMN())&amp;ROW())</f>
        <v>3.0</v>
      </c>
      <c r="C43" s="21" t="str">
        <f>INDIRECT($U$1&amp;"!"&amp;CHAR(64+COLUMN())&amp;ROW())</f>
        <v/>
      </c>
      <c r="D43" s="21" t="str">
        <f>INDIRECT($U$1&amp;"!"&amp;CHAR(64+COLUMN())&amp;ROW())</f>
        <v/>
      </c>
      <c r="E43" s="21">
        <f>INDIRECT($U$1&amp;"!"&amp;CHAR(64+COLUMN())&amp;ROW())</f>
        <v>0.0</v>
      </c>
      <c r="F43" s="21">
        <f>INDIRECT($U$1&amp;"!"&amp;CHAR(64+COLUMN())&amp;ROW())</f>
        <v>6.0</v>
      </c>
      <c r="G43" s="21">
        <f>INDIRECT($U$1&amp;"!"&amp;CHAR(64+COLUMN())&amp;ROW())</f>
        <v>0.0</v>
      </c>
      <c r="H43" s="21">
        <f>INDIRECT($U$1&amp;"!"&amp;CHAR(64+COLUMN())&amp;ROW())</f>
        <v>0.0</v>
      </c>
      <c r="I43" s="21">
        <f>INDIRECT($U$1&amp;"!"&amp;CHAR(64+COLUMN())&amp;ROW())</f>
        <v>0.0</v>
      </c>
      <c r="K43" s="24">
        <f>INDIRECT($U$1&amp;"!"&amp;CHAR(55+COLUMN())&amp;ROW()+9)</f>
        <v>3.0</v>
      </c>
      <c r="L43" s="24" t="str">
        <f>INDIRECT($U$1&amp;"!"&amp;CHAR(55+COLUMN())&amp;ROW()+9)</f>
        <v>Antanas Weston</v>
      </c>
      <c r="M43" s="24" t="str">
        <f>INDIRECT($U$1&amp;"!"&amp;CHAR(55+COLUMN())&amp;ROW()+9)</f>
        <v>Heathside</v>
      </c>
      <c r="N43" s="24" t="str">
        <f>INDIRECT($U$1&amp;"!"&amp;CHAR(55+COLUMN())&amp;ROW()+9)</f>
        <v>4:57.66</v>
      </c>
      <c r="O43" s="24">
        <f>INDIRECT($U$1&amp;"!"&amp;CHAR(55+COLUMN())&amp;ROW()+9)</f>
        <v>12.0</v>
      </c>
      <c r="P43" s="24">
        <f>INDIRECT($U$1&amp;"!"&amp;CHAR(55+COLUMN())&amp;ROW()+9)</f>
        <v>0.0</v>
      </c>
      <c r="Q43" s="24">
        <f>INDIRECT($U$1&amp;"!"&amp;CHAR(55+COLUMN())&amp;ROW()+9)</f>
        <v>0.0</v>
      </c>
      <c r="R43" s="24">
        <f>INDIRECT($U$1&amp;"!"&amp;CHAR(55+COLUMN())&amp;ROW()+9)</f>
        <v>0.0</v>
      </c>
    </row>
    <row r="44" spans="2:21" hidden="1">
      <c r="B44" s="24" t="str">
        <f>INDIRECT($U$1&amp;"!"&amp;CHAR(64+COLUMN())&amp;ROW())</f>
        <v>4</v>
      </c>
      <c r="C44" s="21" t="str">
        <f>INDIRECT($U$1&amp;"!"&amp;CHAR(64+COLUMN())&amp;ROW())</f>
        <v/>
      </c>
      <c r="D44" s="21" t="str">
        <f>INDIRECT($U$1&amp;"!"&amp;CHAR(64+COLUMN())&amp;ROW())</f>
        <v/>
      </c>
      <c r="E44" s="21">
        <f>INDIRECT($U$1&amp;"!"&amp;CHAR(64+COLUMN())&amp;ROW())</f>
        <v>0.0</v>
      </c>
      <c r="F44" s="21">
        <f>INDIRECT($U$1&amp;"!"&amp;CHAR(64+COLUMN())&amp;ROW())</f>
        <v>5.0</v>
      </c>
      <c r="G44" s="21">
        <f>INDIRECT($U$1&amp;"!"&amp;CHAR(64+COLUMN())&amp;ROW())</f>
        <v>0.0</v>
      </c>
      <c r="H44" s="21">
        <f>INDIRECT($U$1&amp;"!"&amp;CHAR(64+COLUMN())&amp;ROW())</f>
        <v>0.0</v>
      </c>
      <c r="I44" s="21">
        <f>INDIRECT($U$1&amp;"!"&amp;CHAR(64+COLUMN())&amp;ROW())</f>
        <v>0.0</v>
      </c>
      <c r="K44" s="24" t="str">
        <f>INDIRECT($U$1&amp;"!"&amp;CHAR(55+COLUMN())&amp;ROW()+9)</f>
        <v>4</v>
      </c>
      <c r="L44" s="24" t="str">
        <f>INDIRECT($U$1&amp;"!"&amp;CHAR(55+COLUMN())&amp;ROW()+9)</f>
        <v>Ryan Alexander</v>
      </c>
      <c r="M44" s="24" t="str">
        <f>INDIRECT($U$1&amp;"!"&amp;CHAR(55+COLUMN())&amp;ROW()+9)</f>
        <v>Trent Park</v>
      </c>
      <c r="N44" s="24" t="str">
        <f>INDIRECT($U$1&amp;"!"&amp;CHAR(55+COLUMN())&amp;ROW()+9)</f>
        <v>5:02.86</v>
      </c>
      <c r="O44" s="24">
        <f>INDIRECT($U$1&amp;"!"&amp;CHAR(55+COLUMN())&amp;ROW()+9)</f>
        <v>10.0</v>
      </c>
      <c r="P44" s="24">
        <f>INDIRECT($U$1&amp;"!"&amp;CHAR(55+COLUMN())&amp;ROW()+9)</f>
        <v>0.0</v>
      </c>
      <c r="Q44" s="24">
        <f>INDIRECT($U$1&amp;"!"&amp;CHAR(55+COLUMN())&amp;ROW()+9)</f>
        <v>0.0</v>
      </c>
      <c r="R44" s="24">
        <f>INDIRECT($U$1&amp;"!"&amp;CHAR(55+COLUMN())&amp;ROW()+9)</f>
        <v>0.0</v>
      </c>
    </row>
    <row r="45" spans="2:21" hidden="1">
      <c r="B45" s="24" t="str">
        <f>INDIRECT($U$1&amp;"!"&amp;CHAR(64+COLUMN())&amp;ROW())</f>
        <v>5</v>
      </c>
      <c r="C45" s="21" t="str">
        <f>INDIRECT($U$1&amp;"!"&amp;CHAR(64+COLUMN())&amp;ROW())</f>
        <v/>
      </c>
      <c r="D45" s="21" t="str">
        <f>INDIRECT($U$1&amp;"!"&amp;CHAR(64+COLUMN())&amp;ROW())</f>
        <v/>
      </c>
      <c r="E45" s="21">
        <f>INDIRECT($U$1&amp;"!"&amp;CHAR(64+COLUMN())&amp;ROW())</f>
        <v>0.0</v>
      </c>
      <c r="F45" s="21">
        <f>INDIRECT($U$1&amp;"!"&amp;CHAR(64+COLUMN())&amp;ROW())</f>
        <v>4.0</v>
      </c>
      <c r="G45" s="21">
        <f>INDIRECT($U$1&amp;"!"&amp;CHAR(64+COLUMN())&amp;ROW())</f>
        <v>0.0</v>
      </c>
      <c r="H45" s="21">
        <f>INDIRECT($U$1&amp;"!"&amp;CHAR(64+COLUMN())&amp;ROW())</f>
        <v>0.0</v>
      </c>
      <c r="I45" s="21">
        <f>INDIRECT($U$1&amp;"!"&amp;CHAR(64+COLUMN())&amp;ROW())</f>
        <v>0.0</v>
      </c>
      <c r="K45" s="24" t="str">
        <f>INDIRECT($U$1&amp;"!"&amp;CHAR(55+COLUMN())&amp;ROW()+9)</f>
        <v>5</v>
      </c>
      <c r="L45" s="24" t="str">
        <f>INDIRECT($U$1&amp;"!"&amp;CHAR(55+COLUMN())&amp;ROW()+9)</f>
        <v/>
      </c>
      <c r="M45" s="24" t="str">
        <f>INDIRECT($U$1&amp;"!"&amp;CHAR(55+COLUMN())&amp;ROW()+9)</f>
        <v/>
      </c>
      <c r="N45" s="24">
        <f>INDIRECT($U$1&amp;"!"&amp;CHAR(55+COLUMN())&amp;ROW()+9)</f>
        <v>0.0</v>
      </c>
      <c r="O45" s="24">
        <f>INDIRECT($U$1&amp;"!"&amp;CHAR(55+COLUMN())&amp;ROW()+9)</f>
        <v>8.0</v>
      </c>
      <c r="P45" s="24">
        <f>INDIRECT($U$1&amp;"!"&amp;CHAR(55+COLUMN())&amp;ROW()+9)</f>
        <v>0.0</v>
      </c>
      <c r="Q45" s="24">
        <f>INDIRECT($U$1&amp;"!"&amp;CHAR(55+COLUMN())&amp;ROW()+9)</f>
        <v>0.0</v>
      </c>
      <c r="R45" s="24">
        <f>INDIRECT($U$1&amp;"!"&amp;CHAR(55+COLUMN())&amp;ROW()+9)</f>
        <v>0.0</v>
      </c>
    </row>
    <row r="46" spans="2:21" hidden="1">
      <c r="B46" s="24" t="str">
        <f>INDIRECT($U$1&amp;"!"&amp;CHAR(64+COLUMN())&amp;ROW())</f>
        <v>6</v>
      </c>
      <c r="C46" s="21" t="str">
        <f>INDIRECT($U$1&amp;"!"&amp;CHAR(64+COLUMN())&amp;ROW())</f>
        <v/>
      </c>
      <c r="D46" s="21" t="str">
        <f>INDIRECT($U$1&amp;"!"&amp;CHAR(64+COLUMN())&amp;ROW())</f>
        <v/>
      </c>
      <c r="E46" s="21">
        <f>INDIRECT($U$1&amp;"!"&amp;CHAR(64+COLUMN())&amp;ROW())</f>
        <v>0.0</v>
      </c>
      <c r="F46" s="21">
        <f>INDIRECT($U$1&amp;"!"&amp;CHAR(64+COLUMN())&amp;ROW())</f>
        <v>3.0</v>
      </c>
      <c r="G46" s="21">
        <f>INDIRECT($U$1&amp;"!"&amp;CHAR(64+COLUMN())&amp;ROW())</f>
        <v>0.0</v>
      </c>
      <c r="H46" s="21">
        <f>INDIRECT($U$1&amp;"!"&amp;CHAR(64+COLUMN())&amp;ROW())</f>
        <v>0.0</v>
      </c>
      <c r="I46" s="21">
        <f>INDIRECT($U$1&amp;"!"&amp;CHAR(64+COLUMN())&amp;ROW())</f>
        <v>0.0</v>
      </c>
      <c r="K46" s="24" t="str">
        <f>INDIRECT($U$1&amp;"!"&amp;CHAR(55+COLUMN())&amp;ROW()+9)</f>
        <v>6</v>
      </c>
      <c r="L46" s="24" t="str">
        <f>INDIRECT($U$1&amp;"!"&amp;CHAR(55+COLUMN())&amp;ROW()+9)</f>
        <v/>
      </c>
      <c r="M46" s="24" t="str">
        <f>INDIRECT($U$1&amp;"!"&amp;CHAR(55+COLUMN())&amp;ROW()+9)</f>
        <v/>
      </c>
      <c r="N46" s="24">
        <f>INDIRECT($U$1&amp;"!"&amp;CHAR(55+COLUMN())&amp;ROW()+9)</f>
        <v>0.0</v>
      </c>
      <c r="O46" s="24">
        <f>INDIRECT($U$1&amp;"!"&amp;CHAR(55+COLUMN())&amp;ROW()+9)</f>
        <v>6.0</v>
      </c>
      <c r="P46" s="24">
        <f>INDIRECT($U$1&amp;"!"&amp;CHAR(55+COLUMN())&amp;ROW()+9)</f>
        <v>0.0</v>
      </c>
      <c r="Q46" s="24">
        <f>INDIRECT($U$1&amp;"!"&amp;CHAR(55+COLUMN())&amp;ROW()+9)</f>
        <v>0.0</v>
      </c>
      <c r="R46" s="24">
        <f>INDIRECT($U$1&amp;"!"&amp;CHAR(55+COLUMN())&amp;ROW()+9)</f>
        <v>0.0</v>
      </c>
    </row>
    <row r="47" spans="2:21" hidden="1">
      <c r="B47" s="24" t="str">
        <f>INDIRECT($U$1&amp;"!"&amp;CHAR(64+COLUMN())&amp;ROW())</f>
        <v>7</v>
      </c>
      <c r="C47" s="21" t="str">
        <f>INDIRECT($U$1&amp;"!"&amp;CHAR(64+COLUMN())&amp;ROW())</f>
        <v/>
      </c>
      <c r="D47" s="21" t="str">
        <f>INDIRECT($U$1&amp;"!"&amp;CHAR(64+COLUMN())&amp;ROW())</f>
        <v/>
      </c>
      <c r="E47" s="21">
        <f>INDIRECT($U$1&amp;"!"&amp;CHAR(64+COLUMN())&amp;ROW())</f>
        <v>0.0</v>
      </c>
      <c r="F47" s="21">
        <f>INDIRECT($U$1&amp;"!"&amp;CHAR(64+COLUMN())&amp;ROW())</f>
        <v>2.0</v>
      </c>
      <c r="G47" s="21">
        <f>INDIRECT($U$1&amp;"!"&amp;CHAR(64+COLUMN())&amp;ROW())</f>
        <v>0.0</v>
      </c>
      <c r="H47" s="21">
        <f>INDIRECT($U$1&amp;"!"&amp;CHAR(64+COLUMN())&amp;ROW())</f>
        <v>0.0</v>
      </c>
      <c r="I47" s="21">
        <f>INDIRECT($U$1&amp;"!"&amp;CHAR(64+COLUMN())&amp;ROW())</f>
        <v>0.0</v>
      </c>
      <c r="K47" s="24" t="str">
        <f>INDIRECT($U$1&amp;"!"&amp;CHAR(55+COLUMN())&amp;ROW()+9)</f>
        <v>7</v>
      </c>
      <c r="L47" s="24" t="str">
        <f>INDIRECT($U$1&amp;"!"&amp;CHAR(55+COLUMN())&amp;ROW()+9)</f>
        <v/>
      </c>
      <c r="M47" s="24" t="str">
        <f>INDIRECT($U$1&amp;"!"&amp;CHAR(55+COLUMN())&amp;ROW()+9)</f>
        <v/>
      </c>
      <c r="N47" s="24">
        <f>INDIRECT($U$1&amp;"!"&amp;CHAR(55+COLUMN())&amp;ROW()+9)</f>
        <v>0.0</v>
      </c>
      <c r="O47" s="24">
        <f>INDIRECT($U$1&amp;"!"&amp;CHAR(55+COLUMN())&amp;ROW()+9)</f>
        <v>4.0</v>
      </c>
      <c r="P47" s="24">
        <f>INDIRECT($U$1&amp;"!"&amp;CHAR(55+COLUMN())&amp;ROW()+9)</f>
        <v>0.0</v>
      </c>
      <c r="Q47" s="24">
        <f>INDIRECT($U$1&amp;"!"&amp;CHAR(55+COLUMN())&amp;ROW()+9)</f>
        <v>0.0</v>
      </c>
      <c r="R47" s="24">
        <f>INDIRECT($U$1&amp;"!"&amp;CHAR(55+COLUMN())&amp;ROW()+9)</f>
        <v>0.0</v>
      </c>
    </row>
    <row r="48" spans="2:21" hidden="1">
      <c r="B48" s="24" t="str">
        <f>INDIRECT($U$1&amp;"!"&amp;CHAR(64+COLUMN())&amp;ROW())</f>
        <v>8</v>
      </c>
      <c r="C48" s="21" t="str">
        <f>INDIRECT($U$1&amp;"!"&amp;CHAR(64+COLUMN())&amp;ROW())</f>
        <v/>
      </c>
      <c r="D48" s="21" t="str">
        <f>INDIRECT($U$1&amp;"!"&amp;CHAR(64+COLUMN())&amp;ROW())</f>
        <v/>
      </c>
      <c r="E48" s="21">
        <f>INDIRECT($U$1&amp;"!"&amp;CHAR(64+COLUMN())&amp;ROW())</f>
        <v>0.0</v>
      </c>
      <c r="F48" s="21">
        <f>INDIRECT($U$1&amp;"!"&amp;CHAR(64+COLUMN())&amp;ROW())</f>
        <v>1.0</v>
      </c>
      <c r="G48" s="21">
        <f>INDIRECT($U$1&amp;"!"&amp;CHAR(64+COLUMN())&amp;ROW())</f>
        <v>0.0</v>
      </c>
      <c r="H48" s="21">
        <f>INDIRECT($U$1&amp;"!"&amp;CHAR(64+COLUMN())&amp;ROW())</f>
        <v>0.0</v>
      </c>
      <c r="I48" s="21">
        <f>INDIRECT($U$1&amp;"!"&amp;CHAR(64+COLUMN())&amp;ROW())</f>
        <v>0.0</v>
      </c>
      <c r="K48" s="24" t="str">
        <f>INDIRECT($U$1&amp;"!"&amp;CHAR(55+COLUMN())&amp;ROW()+9)</f>
        <v>8</v>
      </c>
      <c r="L48" s="24" t="str">
        <f>INDIRECT($U$1&amp;"!"&amp;CHAR(55+COLUMN())&amp;ROW()+9)</f>
        <v/>
      </c>
      <c r="M48" s="24" t="str">
        <f>INDIRECT($U$1&amp;"!"&amp;CHAR(55+COLUMN())&amp;ROW()+9)</f>
        <v/>
      </c>
      <c r="N48" s="24">
        <f>INDIRECT($U$1&amp;"!"&amp;CHAR(55+COLUMN())&amp;ROW()+9)</f>
        <v>0.0</v>
      </c>
      <c r="O48" s="24">
        <f>INDIRECT($U$1&amp;"!"&amp;CHAR(55+COLUMN())&amp;ROW()+9)</f>
        <v>2.0</v>
      </c>
      <c r="P48" s="24">
        <f>INDIRECT($U$1&amp;"!"&amp;CHAR(55+COLUMN())&amp;ROW()+9)</f>
        <v>0.0</v>
      </c>
      <c r="Q48" s="24">
        <f>INDIRECT($U$1&amp;"!"&amp;CHAR(55+COLUMN())&amp;ROW()+9)</f>
        <v>0.0</v>
      </c>
      <c r="R48" s="24">
        <f>INDIRECT($U$1&amp;"!"&amp;CHAR(55+COLUMN())&amp;ROW()+9)</f>
        <v>0.0</v>
      </c>
    </row>
    <row r="49" spans="2:21">
      <c r="B49" s="24">
        <f>INDIRECT($U$1&amp;"!"&amp;CHAR(64+COLUMN())&amp;ROW())</f>
        <v>0.0</v>
      </c>
      <c r="C49" s="21" t="str">
        <f>INDIRECT($U$1&amp;"!"&amp;CHAR(64+COLUMN())&amp;ROW())</f>
        <v>U17 Men's A 1500m</v>
      </c>
      <c r="D49" s="21">
        <f>INDIRECT($U$1&amp;"!"&amp;CHAR(64+COLUMN())&amp;ROW())</f>
        <v>0.0</v>
      </c>
      <c r="E49" s="21">
        <f>INDIRECT($U$1&amp;"!"&amp;CHAR(64+COLUMN())&amp;ROW())</f>
        <v>0.0</v>
      </c>
      <c r="F49" s="21">
        <f>INDIRECT($U$1&amp;"!"&amp;CHAR(64+COLUMN())&amp;ROW())</f>
        <v>0.0</v>
      </c>
      <c r="G49" s="21">
        <f>INDIRECT($U$1&amp;"!"&amp;CHAR(64+COLUMN())&amp;ROW())</f>
        <v>0.0</v>
      </c>
      <c r="H49" s="21">
        <f>INDIRECT($U$1&amp;"!"&amp;CHAR(64+COLUMN())&amp;ROW())</f>
        <v>0.0</v>
      </c>
      <c r="I49" s="21">
        <f>INDIRECT($U$1&amp;"!"&amp;CHAR(64+COLUMN())&amp;ROW())</f>
        <v>0.0</v>
      </c>
      <c r="K49" s="24">
        <f>INDIRECT($U$1&amp;"!"&amp;CHAR(55+COLUMN())&amp;ROW()+9)</f>
        <v>0.0</v>
      </c>
      <c r="L49" s="24" t="str">
        <f>INDIRECT($U$1&amp;"!"&amp;CHAR(55+COLUMN())&amp;ROW()+9)</f>
        <v>U17 Men's B 1500m</v>
      </c>
      <c r="M49" s="24">
        <f>INDIRECT($U$1&amp;"!"&amp;CHAR(55+COLUMN())&amp;ROW()+9)</f>
        <v>0.0</v>
      </c>
      <c r="N49" s="24">
        <f>INDIRECT($U$1&amp;"!"&amp;CHAR(55+COLUMN())&amp;ROW()+9)</f>
        <v>0.0</v>
      </c>
      <c r="O49" s="24">
        <f>INDIRECT($U$1&amp;"!"&amp;CHAR(55+COLUMN())&amp;ROW()+9)</f>
        <v>0.0</v>
      </c>
      <c r="P49" s="24">
        <f>INDIRECT($U$1&amp;"!"&amp;CHAR(55+COLUMN())&amp;ROW()+9)</f>
        <v>0.0</v>
      </c>
      <c r="Q49" s="24">
        <f>INDIRECT($U$1&amp;"!"&amp;CHAR(55+COLUMN())&amp;ROW()+9)</f>
        <v>0.0</v>
      </c>
      <c r="R49" s="24">
        <f>INDIRECT($U$1&amp;"!"&amp;CHAR(55+COLUMN())&amp;ROW()+9)</f>
        <v>0.0</v>
      </c>
    </row>
    <row r="50" spans="2:21">
      <c r="B50" s="24">
        <f>INDIRECT($U$1&amp;"!"&amp;CHAR(64+COLUMN())&amp;ROW())</f>
        <v>1.0</v>
      </c>
      <c r="C50" s="21" t="str">
        <f>INDIRECT($U$1&amp;"!"&amp;CHAR(64+COLUMN())&amp;ROW())</f>
        <v>Jamie Ward</v>
      </c>
      <c r="D50" s="21" t="str">
        <f>INDIRECT($U$1&amp;"!"&amp;CHAR(64+COLUMN())&amp;ROW())</f>
        <v>Highgate</v>
      </c>
      <c r="E50" s="117" t="str">
        <f>INDIRECT($U$1&amp;"!"&amp;CHAR(64+COLUMN())&amp;ROW())</f>
        <v>4:35.72</v>
      </c>
      <c r="F50" s="21">
        <f>INDIRECT($U$1&amp;"!"&amp;CHAR(64+COLUMN())&amp;ROW())</f>
        <v>16.0</v>
      </c>
      <c r="G50" s="21">
        <f>INDIRECT($U$1&amp;"!"&amp;CHAR(64+COLUMN())&amp;ROW())</f>
        <v>0.0</v>
      </c>
      <c r="H50" s="21">
        <f>INDIRECT($U$1&amp;"!"&amp;CHAR(64+COLUMN())&amp;ROW())</f>
        <v>0.0</v>
      </c>
      <c r="I50" s="21">
        <f>INDIRECT($U$1&amp;"!"&amp;CHAR(64+COLUMN())&amp;ROW())</f>
        <v>0.0</v>
      </c>
      <c r="K50" s="24">
        <f>INDIRECT($U$1&amp;"!"&amp;CHAR(55+COLUMN())&amp;ROW()+9)</f>
        <v>1.0</v>
      </c>
      <c r="L50" s="24" t="str">
        <f>INDIRECT($U$1&amp;"!"&amp;CHAR(55+COLUMN())&amp;ROW()+9)</f>
        <v/>
      </c>
      <c r="M50" s="24" t="str">
        <f>INDIRECT($U$1&amp;"!"&amp;CHAR(55+COLUMN())&amp;ROW()+9)</f>
        <v/>
      </c>
      <c r="N50" s="117">
        <f>INDIRECT($U$1&amp;"!"&amp;CHAR(55+COLUMN())&amp;ROW()+9)</f>
        <v>0.0</v>
      </c>
      <c r="O50" s="24">
        <f>INDIRECT($U$1&amp;"!"&amp;CHAR(55+COLUMN())&amp;ROW()+9)</f>
        <v>8.0</v>
      </c>
      <c r="P50" s="24">
        <f>INDIRECT($U$1&amp;"!"&amp;CHAR(55+COLUMN())&amp;ROW()+9)</f>
        <v>0.0</v>
      </c>
      <c r="Q50" s="24">
        <f>INDIRECT($U$1&amp;"!"&amp;CHAR(55+COLUMN())&amp;ROW()+9)</f>
        <v>0.0</v>
      </c>
      <c r="R50" s="24">
        <f>INDIRECT($U$1&amp;"!"&amp;CHAR(55+COLUMN())&amp;ROW()+9)</f>
        <v>0.0</v>
      </c>
    </row>
    <row r="51" spans="2:21">
      <c r="B51" s="24">
        <f>INDIRECT($U$1&amp;"!"&amp;CHAR(64+COLUMN())&amp;ROW())</f>
        <v>2.0</v>
      </c>
      <c r="C51" s="21" t="str">
        <f>INDIRECT($U$1&amp;"!"&amp;CHAR(64+COLUMN())&amp;ROW())</f>
        <v>Nicholas Duer</v>
      </c>
      <c r="D51" s="21" t="str">
        <f>INDIRECT($U$1&amp;"!"&amp;CHAR(64+COLUMN())&amp;ROW())</f>
        <v>TVH</v>
      </c>
      <c r="E51" s="117" t="str">
        <f>INDIRECT($U$1&amp;"!"&amp;CHAR(64+COLUMN())&amp;ROW())</f>
        <v>4:49.38</v>
      </c>
      <c r="F51" s="21">
        <f>INDIRECT($U$1&amp;"!"&amp;CHAR(64+COLUMN())&amp;ROW())</f>
        <v>14.0</v>
      </c>
      <c r="G51" s="21">
        <f>INDIRECT($U$1&amp;"!"&amp;CHAR(64+COLUMN())&amp;ROW())</f>
        <v>0.0</v>
      </c>
      <c r="H51" s="21">
        <f>INDIRECT($U$1&amp;"!"&amp;CHAR(64+COLUMN())&amp;ROW())</f>
        <v>0.0</v>
      </c>
      <c r="I51" s="21">
        <f>INDIRECT($U$1&amp;"!"&amp;CHAR(64+COLUMN())&amp;ROW())</f>
        <v>0.0</v>
      </c>
      <c r="K51" s="24">
        <f>INDIRECT($U$1&amp;"!"&amp;CHAR(55+COLUMN())&amp;ROW()+9)</f>
        <v>2.0</v>
      </c>
      <c r="L51" s="24" t="str">
        <f>INDIRECT($U$1&amp;"!"&amp;CHAR(55+COLUMN())&amp;ROW()+9)</f>
        <v/>
      </c>
      <c r="M51" s="24" t="str">
        <f>INDIRECT($U$1&amp;"!"&amp;CHAR(55+COLUMN())&amp;ROW()+9)</f>
        <v/>
      </c>
      <c r="N51" s="117">
        <f>INDIRECT($U$1&amp;"!"&amp;CHAR(55+COLUMN())&amp;ROW()+9)</f>
        <v>0.0</v>
      </c>
      <c r="O51" s="24">
        <f>INDIRECT($U$1&amp;"!"&amp;CHAR(55+COLUMN())&amp;ROW()+9)</f>
        <v>7.0</v>
      </c>
      <c r="P51" s="24">
        <f>INDIRECT($U$1&amp;"!"&amp;CHAR(55+COLUMN())&amp;ROW()+9)</f>
        <v>0.0</v>
      </c>
      <c r="Q51" s="24">
        <f>INDIRECT($U$1&amp;"!"&amp;CHAR(55+COLUMN())&amp;ROW()+9)</f>
        <v>0.0</v>
      </c>
      <c r="R51" s="24">
        <f>INDIRECT($U$1&amp;"!"&amp;CHAR(55+COLUMN())&amp;ROW()+9)</f>
        <v>0.0</v>
      </c>
    </row>
    <row r="52" spans="2:21">
      <c r="B52" s="24">
        <f>INDIRECT($U$1&amp;"!"&amp;CHAR(64+COLUMN())&amp;ROW())</f>
        <v>3.0</v>
      </c>
      <c r="C52" s="21" t="str">
        <f>INDIRECT($U$1&amp;"!"&amp;CHAR(64+COLUMN())&amp;ROW())</f>
        <v>Antanas Weston</v>
      </c>
      <c r="D52" s="21" t="str">
        <f>INDIRECT($U$1&amp;"!"&amp;CHAR(64+COLUMN())&amp;ROW())</f>
        <v>Heathside</v>
      </c>
      <c r="E52" s="117" t="str">
        <f>INDIRECT($U$1&amp;"!"&amp;CHAR(64+COLUMN())&amp;ROW())</f>
        <v>4:57.66</v>
      </c>
      <c r="F52" s="21">
        <f>INDIRECT($U$1&amp;"!"&amp;CHAR(64+COLUMN())&amp;ROW())</f>
        <v>12.0</v>
      </c>
      <c r="G52" s="21">
        <f>INDIRECT($U$1&amp;"!"&amp;CHAR(64+COLUMN())&amp;ROW())</f>
        <v>0.0</v>
      </c>
      <c r="H52" s="21">
        <f>INDIRECT($U$1&amp;"!"&amp;CHAR(64+COLUMN())&amp;ROW())</f>
        <v>0.0</v>
      </c>
      <c r="I52" s="21">
        <f>INDIRECT($U$1&amp;"!"&amp;CHAR(64+COLUMN())&amp;ROW())</f>
        <v>0.0</v>
      </c>
      <c r="K52" s="24">
        <f>INDIRECT($U$1&amp;"!"&amp;CHAR(55+COLUMN())&amp;ROW()+9)</f>
        <v>3.0</v>
      </c>
      <c r="L52" s="24" t="str">
        <f>INDIRECT($U$1&amp;"!"&amp;CHAR(55+COLUMN())&amp;ROW()+9)</f>
        <v/>
      </c>
      <c r="M52" s="24" t="str">
        <f>INDIRECT($U$1&amp;"!"&amp;CHAR(55+COLUMN())&amp;ROW()+9)</f>
        <v/>
      </c>
      <c r="N52" s="117">
        <f>INDIRECT($U$1&amp;"!"&amp;CHAR(55+COLUMN())&amp;ROW()+9)</f>
        <v>0.0</v>
      </c>
      <c r="O52" s="24">
        <f>INDIRECT($U$1&amp;"!"&amp;CHAR(55+COLUMN())&amp;ROW()+9)</f>
        <v>6.0</v>
      </c>
      <c r="P52" s="24">
        <f>INDIRECT($U$1&amp;"!"&amp;CHAR(55+COLUMN())&amp;ROW()+9)</f>
        <v>0.0</v>
      </c>
      <c r="Q52" s="24">
        <f>INDIRECT($U$1&amp;"!"&amp;CHAR(55+COLUMN())&amp;ROW()+9)</f>
        <v>0.0</v>
      </c>
      <c r="R52" s="24">
        <f>INDIRECT($U$1&amp;"!"&amp;CHAR(55+COLUMN())&amp;ROW()+9)</f>
        <v>0.0</v>
      </c>
    </row>
    <row r="53" spans="2:21">
      <c r="B53" s="24" t="str">
        <f>INDIRECT($U$1&amp;"!"&amp;CHAR(64+COLUMN())&amp;ROW())</f>
        <v>4</v>
      </c>
      <c r="C53" s="21" t="str">
        <f>INDIRECT($U$1&amp;"!"&amp;CHAR(64+COLUMN())&amp;ROW())</f>
        <v>Ryan Alexander</v>
      </c>
      <c r="D53" s="21" t="str">
        <f>INDIRECT($U$1&amp;"!"&amp;CHAR(64+COLUMN())&amp;ROW())</f>
        <v>Trent Park</v>
      </c>
      <c r="E53" s="117" t="str">
        <f>INDIRECT($U$1&amp;"!"&amp;CHAR(64+COLUMN())&amp;ROW())</f>
        <v>5:02.86</v>
      </c>
      <c r="F53" s="21">
        <f>INDIRECT($U$1&amp;"!"&amp;CHAR(64+COLUMN())&amp;ROW())</f>
        <v>10.0</v>
      </c>
      <c r="G53" s="21">
        <f>INDIRECT($U$1&amp;"!"&amp;CHAR(64+COLUMN())&amp;ROW())</f>
        <v>0.0</v>
      </c>
      <c r="H53" s="21">
        <f>INDIRECT($U$1&amp;"!"&amp;CHAR(64+COLUMN())&amp;ROW())</f>
        <v>0.0</v>
      </c>
      <c r="I53" s="21">
        <f>INDIRECT($U$1&amp;"!"&amp;CHAR(64+COLUMN())&amp;ROW())</f>
        <v>0.0</v>
      </c>
      <c r="K53" s="24" t="str">
        <f>INDIRECT($U$1&amp;"!"&amp;CHAR(55+COLUMN())&amp;ROW()+9)</f>
        <v>4</v>
      </c>
      <c r="L53" s="24" t="str">
        <f>INDIRECT($U$1&amp;"!"&amp;CHAR(55+COLUMN())&amp;ROW()+9)</f>
        <v/>
      </c>
      <c r="M53" s="24" t="str">
        <f>INDIRECT($U$1&amp;"!"&amp;CHAR(55+COLUMN())&amp;ROW()+9)</f>
        <v/>
      </c>
      <c r="N53" s="117">
        <f>INDIRECT($U$1&amp;"!"&amp;CHAR(55+COLUMN())&amp;ROW()+9)</f>
        <v>0.0</v>
      </c>
      <c r="O53" s="24">
        <f>INDIRECT($U$1&amp;"!"&amp;CHAR(55+COLUMN())&amp;ROW()+9)</f>
        <v>5.0</v>
      </c>
      <c r="P53" s="24">
        <f>INDIRECT($U$1&amp;"!"&amp;CHAR(55+COLUMN())&amp;ROW()+9)</f>
        <v>0.0</v>
      </c>
      <c r="Q53" s="24">
        <f>INDIRECT($U$1&amp;"!"&amp;CHAR(55+COLUMN())&amp;ROW()+9)</f>
        <v>0.0</v>
      </c>
      <c r="R53" s="24">
        <f>INDIRECT($U$1&amp;"!"&amp;CHAR(55+COLUMN())&amp;ROW()+9)</f>
        <v>0.0</v>
      </c>
    </row>
    <row r="54" spans="2:21">
      <c r="B54" s="24" t="str">
        <f>INDIRECT($U$1&amp;"!"&amp;CHAR(64+COLUMN())&amp;ROW())</f>
        <v>5</v>
      </c>
      <c r="C54" s="21" t="str">
        <f>INDIRECT($U$1&amp;"!"&amp;CHAR(64+COLUMN())&amp;ROW())</f>
        <v/>
      </c>
      <c r="D54" s="21" t="str">
        <f>INDIRECT($U$1&amp;"!"&amp;CHAR(64+COLUMN())&amp;ROW())</f>
        <v/>
      </c>
      <c r="E54" s="117">
        <f>INDIRECT($U$1&amp;"!"&amp;CHAR(64+COLUMN())&amp;ROW())</f>
        <v>0.0</v>
      </c>
      <c r="F54" s="21">
        <f>INDIRECT($U$1&amp;"!"&amp;CHAR(64+COLUMN())&amp;ROW())</f>
        <v>8.0</v>
      </c>
      <c r="G54" s="21">
        <f>INDIRECT($U$1&amp;"!"&amp;CHAR(64+COLUMN())&amp;ROW())</f>
        <v>0.0</v>
      </c>
      <c r="H54" s="21">
        <f>INDIRECT($U$1&amp;"!"&amp;CHAR(64+COLUMN())&amp;ROW())</f>
        <v>0.0</v>
      </c>
      <c r="I54" s="21">
        <f>INDIRECT($U$1&amp;"!"&amp;CHAR(64+COLUMN())&amp;ROW())</f>
        <v>0.0</v>
      </c>
      <c r="K54" s="24" t="str">
        <f>INDIRECT($U$1&amp;"!"&amp;CHAR(55+COLUMN())&amp;ROW()+9)</f>
        <v>5</v>
      </c>
      <c r="L54" s="24" t="str">
        <f>INDIRECT($U$1&amp;"!"&amp;CHAR(55+COLUMN())&amp;ROW()+9)</f>
        <v/>
      </c>
      <c r="M54" s="24" t="str">
        <f>INDIRECT($U$1&amp;"!"&amp;CHAR(55+COLUMN())&amp;ROW()+9)</f>
        <v/>
      </c>
      <c r="N54" s="117">
        <f>INDIRECT($U$1&amp;"!"&amp;CHAR(55+COLUMN())&amp;ROW()+9)</f>
        <v>0.0</v>
      </c>
      <c r="O54" s="24">
        <f>INDIRECT($U$1&amp;"!"&amp;CHAR(55+COLUMN())&amp;ROW()+9)</f>
        <v>4.0</v>
      </c>
      <c r="P54" s="24">
        <f>INDIRECT($U$1&amp;"!"&amp;CHAR(55+COLUMN())&amp;ROW()+9)</f>
        <v>0.0</v>
      </c>
      <c r="Q54" s="24">
        <f>INDIRECT($U$1&amp;"!"&amp;CHAR(55+COLUMN())&amp;ROW()+9)</f>
        <v>0.0</v>
      </c>
      <c r="R54" s="24">
        <f>INDIRECT($U$1&amp;"!"&amp;CHAR(55+COLUMN())&amp;ROW()+9)</f>
        <v>0.0</v>
      </c>
    </row>
    <row r="55" spans="2:21">
      <c r="B55" s="24" t="str">
        <f>INDIRECT($U$1&amp;"!"&amp;CHAR(64+COLUMN())&amp;ROW())</f>
        <v>6</v>
      </c>
      <c r="C55" s="21" t="str">
        <f>INDIRECT($U$1&amp;"!"&amp;CHAR(64+COLUMN())&amp;ROW())</f>
        <v/>
      </c>
      <c r="D55" s="21" t="str">
        <f>INDIRECT($U$1&amp;"!"&amp;CHAR(64+COLUMN())&amp;ROW())</f>
        <v/>
      </c>
      <c r="E55" s="117">
        <f>INDIRECT($U$1&amp;"!"&amp;CHAR(64+COLUMN())&amp;ROW())</f>
        <v>0.0</v>
      </c>
      <c r="F55" s="21">
        <f>INDIRECT($U$1&amp;"!"&amp;CHAR(64+COLUMN())&amp;ROW())</f>
        <v>6.0</v>
      </c>
      <c r="G55" s="21">
        <f>INDIRECT($U$1&amp;"!"&amp;CHAR(64+COLUMN())&amp;ROW())</f>
        <v>0.0</v>
      </c>
      <c r="H55" s="21">
        <f>INDIRECT($U$1&amp;"!"&amp;CHAR(64+COLUMN())&amp;ROW())</f>
        <v>0.0</v>
      </c>
      <c r="I55" s="21">
        <f>INDIRECT($U$1&amp;"!"&amp;CHAR(64+COLUMN())&amp;ROW())</f>
        <v>0.0</v>
      </c>
      <c r="K55" s="24" t="str">
        <f>INDIRECT($U$1&amp;"!"&amp;CHAR(55+COLUMN())&amp;ROW()+9)</f>
        <v>6</v>
      </c>
      <c r="L55" s="24" t="str">
        <f>INDIRECT($U$1&amp;"!"&amp;CHAR(55+COLUMN())&amp;ROW()+9)</f>
        <v/>
      </c>
      <c r="M55" s="24" t="str">
        <f>INDIRECT($U$1&amp;"!"&amp;CHAR(55+COLUMN())&amp;ROW()+9)</f>
        <v/>
      </c>
      <c r="N55" s="117">
        <f>INDIRECT($U$1&amp;"!"&amp;CHAR(55+COLUMN())&amp;ROW()+9)</f>
        <v>0.0</v>
      </c>
      <c r="O55" s="24">
        <f>INDIRECT($U$1&amp;"!"&amp;CHAR(55+COLUMN())&amp;ROW()+9)</f>
        <v>3.0</v>
      </c>
      <c r="P55" s="24">
        <f>INDIRECT($U$1&amp;"!"&amp;CHAR(55+COLUMN())&amp;ROW()+9)</f>
        <v>0.0</v>
      </c>
      <c r="Q55" s="24">
        <f>INDIRECT($U$1&amp;"!"&amp;CHAR(55+COLUMN())&amp;ROW()+9)</f>
        <v>0.0</v>
      </c>
      <c r="R55" s="24">
        <f>INDIRECT($U$1&amp;"!"&amp;CHAR(55+COLUMN())&amp;ROW()+9)</f>
        <v>0.0</v>
      </c>
    </row>
    <row r="56" spans="2:21">
      <c r="B56" s="24" t="str">
        <f>INDIRECT($U$1&amp;"!"&amp;CHAR(64+COLUMN())&amp;ROW())</f>
        <v>7</v>
      </c>
      <c r="C56" s="21" t="str">
        <f>INDIRECT($U$1&amp;"!"&amp;CHAR(64+COLUMN())&amp;ROW())</f>
        <v/>
      </c>
      <c r="D56" s="21" t="str">
        <f>INDIRECT($U$1&amp;"!"&amp;CHAR(64+COLUMN())&amp;ROW())</f>
        <v/>
      </c>
      <c r="E56" s="117">
        <f>INDIRECT($U$1&amp;"!"&amp;CHAR(64+COLUMN())&amp;ROW())</f>
        <v>0.0</v>
      </c>
      <c r="F56" s="21">
        <f>INDIRECT($U$1&amp;"!"&amp;CHAR(64+COLUMN())&amp;ROW())</f>
        <v>4.0</v>
      </c>
      <c r="G56" s="21">
        <f>INDIRECT($U$1&amp;"!"&amp;CHAR(64+COLUMN())&amp;ROW())</f>
        <v>0.0</v>
      </c>
      <c r="H56" s="21">
        <f>INDIRECT($U$1&amp;"!"&amp;CHAR(64+COLUMN())&amp;ROW())</f>
        <v>0.0</v>
      </c>
      <c r="I56" s="21">
        <f>INDIRECT($U$1&amp;"!"&amp;CHAR(64+COLUMN())&amp;ROW())</f>
        <v>0.0</v>
      </c>
      <c r="K56" s="24" t="str">
        <f>INDIRECT($U$1&amp;"!"&amp;CHAR(55+COLUMN())&amp;ROW()+9)</f>
        <v>7</v>
      </c>
      <c r="L56" s="24" t="str">
        <f>INDIRECT($U$1&amp;"!"&amp;CHAR(55+COLUMN())&amp;ROW()+9)</f>
        <v/>
      </c>
      <c r="M56" s="24" t="str">
        <f>INDIRECT($U$1&amp;"!"&amp;CHAR(55+COLUMN())&amp;ROW()+9)</f>
        <v/>
      </c>
      <c r="N56" s="117">
        <f>INDIRECT($U$1&amp;"!"&amp;CHAR(55+COLUMN())&amp;ROW()+9)</f>
        <v>0.0</v>
      </c>
      <c r="O56" s="24">
        <f>INDIRECT($U$1&amp;"!"&amp;CHAR(55+COLUMN())&amp;ROW()+9)</f>
        <v>2.0</v>
      </c>
      <c r="P56" s="24">
        <f>INDIRECT($U$1&amp;"!"&amp;CHAR(55+COLUMN())&amp;ROW()+9)</f>
        <v>0.0</v>
      </c>
      <c r="Q56" s="24">
        <f>INDIRECT($U$1&amp;"!"&amp;CHAR(55+COLUMN())&amp;ROW()+9)</f>
        <v>0.0</v>
      </c>
      <c r="R56" s="24">
        <f>INDIRECT($U$1&amp;"!"&amp;CHAR(55+COLUMN())&amp;ROW()+9)</f>
        <v>0.0</v>
      </c>
    </row>
    <row r="57" spans="2:21">
      <c r="B57" s="24" t="str">
        <f>INDIRECT($U$1&amp;"!"&amp;CHAR(64+COLUMN())&amp;ROW())</f>
        <v>8</v>
      </c>
      <c r="C57" s="21" t="str">
        <f>INDIRECT($U$1&amp;"!"&amp;CHAR(64+COLUMN())&amp;ROW())</f>
        <v/>
      </c>
      <c r="D57" s="21" t="str">
        <f>INDIRECT($U$1&amp;"!"&amp;CHAR(64+COLUMN())&amp;ROW())</f>
        <v/>
      </c>
      <c r="E57" s="117">
        <f>INDIRECT($U$1&amp;"!"&amp;CHAR(64+COLUMN())&amp;ROW())</f>
        <v>0.0</v>
      </c>
      <c r="F57" s="21">
        <f>INDIRECT($U$1&amp;"!"&amp;CHAR(64+COLUMN())&amp;ROW())</f>
        <v>2.0</v>
      </c>
      <c r="G57" s="21">
        <f>INDIRECT($U$1&amp;"!"&amp;CHAR(64+COLUMN())&amp;ROW())</f>
        <v>0.0</v>
      </c>
      <c r="H57" s="21">
        <f>INDIRECT($U$1&amp;"!"&amp;CHAR(64+COLUMN())&amp;ROW())</f>
        <v>0.0</v>
      </c>
      <c r="I57" s="21">
        <f>INDIRECT($U$1&amp;"!"&amp;CHAR(64+COLUMN())&amp;ROW())</f>
        <v>0.0</v>
      </c>
      <c r="K57" s="24" t="str">
        <f>INDIRECT($U$1&amp;"!"&amp;CHAR(55+COLUMN())&amp;ROW()+9)</f>
        <v>8</v>
      </c>
      <c r="L57" s="24" t="str">
        <f>INDIRECT($U$1&amp;"!"&amp;CHAR(55+COLUMN())&amp;ROW()+9)</f>
        <v/>
      </c>
      <c r="M57" s="24" t="str">
        <f>INDIRECT($U$1&amp;"!"&amp;CHAR(55+COLUMN())&amp;ROW()+9)</f>
        <v/>
      </c>
      <c r="N57" s="117">
        <f>INDIRECT($U$1&amp;"!"&amp;CHAR(55+COLUMN())&amp;ROW()+9)</f>
        <v>0.0</v>
      </c>
      <c r="O57" s="24">
        <f>INDIRECT($U$1&amp;"!"&amp;CHAR(55+COLUMN())&amp;ROW()+9)</f>
        <v>1.0</v>
      </c>
      <c r="P57" s="24">
        <f>INDIRECT($U$1&amp;"!"&amp;CHAR(55+COLUMN())&amp;ROW()+9)</f>
        <v>0.0</v>
      </c>
      <c r="Q57" s="24">
        <f>INDIRECT($U$1&amp;"!"&amp;CHAR(55+COLUMN())&amp;ROW()+9)</f>
        <v>0.0</v>
      </c>
      <c r="R57" s="24">
        <f>INDIRECT($U$1&amp;"!"&amp;CHAR(55+COLUMN())&amp;ROW()+9)</f>
        <v>0.0</v>
      </c>
    </row>
    <row r="58" spans="2:21" hidden="1">
      <c r="B58" s="24">
        <f>INDIRECT($U$1&amp;"!"&amp;CHAR(64+COLUMN())&amp;ROW())</f>
        <v>0.0</v>
      </c>
      <c r="C58" s="21" t="str">
        <f>INDIRECT($U$1&amp;"!"&amp;CHAR(64+COLUMN())&amp;ROW())</f>
        <v>U17 Men's B 1500m</v>
      </c>
      <c r="D58" s="21">
        <f>INDIRECT($U$1&amp;"!"&amp;CHAR(64+COLUMN())&amp;ROW())</f>
        <v>0.0</v>
      </c>
      <c r="E58" s="21">
        <f>INDIRECT($U$1&amp;"!"&amp;CHAR(64+COLUMN())&amp;ROW())</f>
        <v>0.0</v>
      </c>
      <c r="F58" s="21">
        <f>INDIRECT($U$1&amp;"!"&amp;CHAR(64+COLUMN())&amp;ROW())</f>
        <v>0.0</v>
      </c>
      <c r="G58" s="21">
        <f>INDIRECT($U$1&amp;"!"&amp;CHAR(64+COLUMN())&amp;ROW())</f>
        <v>0.0</v>
      </c>
      <c r="H58" s="21">
        <f>INDIRECT($U$1&amp;"!"&amp;CHAR(64+COLUMN())&amp;ROW())</f>
        <v>0.0</v>
      </c>
      <c r="I58" s="21">
        <f>INDIRECT($U$1&amp;"!"&amp;CHAR(64+COLUMN())&amp;ROW())</f>
        <v>0.0</v>
      </c>
      <c r="K58" s="24">
        <f>INDIRECT($U$1&amp;"!"&amp;CHAR(55+COLUMN())&amp;ROW()+9)</f>
        <v>0.0</v>
      </c>
      <c r="L58" s="24" t="str">
        <f>INDIRECT($U$1&amp;"!"&amp;CHAR(55+COLUMN())&amp;ROW()+9)</f>
        <v>U17 Men's A 100mH</v>
      </c>
      <c r="M58" s="24" t="str">
        <f>INDIRECT($U$1&amp;"!"&amp;CHAR(55+COLUMN())&amp;ROW()+9)</f>
        <v>Wind speed =</v>
      </c>
      <c r="N58" s="24" t="str">
        <f>INDIRECT($U$1&amp;"!"&amp;CHAR(55+COLUMN())&amp;ROW()+9)</f>
        <v>.</v>
      </c>
      <c r="O58" s="24">
        <f>INDIRECT($U$1&amp;"!"&amp;CHAR(55+COLUMN())&amp;ROW()+9)</f>
        <v>0.0</v>
      </c>
      <c r="P58" s="24">
        <f>INDIRECT($U$1&amp;"!"&amp;CHAR(55+COLUMN())&amp;ROW()+9)</f>
        <v>0.0</v>
      </c>
      <c r="Q58" s="24">
        <f>INDIRECT($U$1&amp;"!"&amp;CHAR(55+COLUMN())&amp;ROW()+9)</f>
        <v>0.0</v>
      </c>
      <c r="R58" s="24">
        <f>INDIRECT($U$1&amp;"!"&amp;CHAR(55+COLUMN())&amp;ROW()+9)</f>
        <v>0.0</v>
      </c>
    </row>
    <row r="59" spans="2:21" hidden="1">
      <c r="B59" s="24">
        <f>INDIRECT($U$1&amp;"!"&amp;CHAR(64+COLUMN())&amp;ROW())</f>
        <v>1.0</v>
      </c>
      <c r="C59" s="21" t="str">
        <f>INDIRECT($U$1&amp;"!"&amp;CHAR(64+COLUMN())&amp;ROW())</f>
        <v/>
      </c>
      <c r="D59" s="21" t="str">
        <f>INDIRECT($U$1&amp;"!"&amp;CHAR(64+COLUMN())&amp;ROW())</f>
        <v/>
      </c>
      <c r="E59" s="21">
        <f>INDIRECT($U$1&amp;"!"&amp;CHAR(64+COLUMN())&amp;ROW())</f>
        <v>0.0</v>
      </c>
      <c r="F59" s="21">
        <f>INDIRECT($U$1&amp;"!"&amp;CHAR(64+COLUMN())&amp;ROW())</f>
        <v>8.0</v>
      </c>
      <c r="G59" s="21">
        <f>INDIRECT($U$1&amp;"!"&amp;CHAR(64+COLUMN())&amp;ROW())</f>
        <v>0.0</v>
      </c>
      <c r="H59" s="21">
        <f>INDIRECT($U$1&amp;"!"&amp;CHAR(64+COLUMN())&amp;ROW())</f>
        <v>0.0</v>
      </c>
      <c r="I59" s="21">
        <f>INDIRECT($U$1&amp;"!"&amp;CHAR(64+COLUMN())&amp;ROW())</f>
        <v>0.0</v>
      </c>
      <c r="K59" s="24">
        <f>INDIRECT($U$1&amp;"!"&amp;CHAR(55+COLUMN())&amp;ROW()+9)</f>
        <v>1.0</v>
      </c>
      <c r="L59" s="24" t="str">
        <f>INDIRECT($U$1&amp;"!"&amp;CHAR(55+COLUMN())&amp;ROW()+9)</f>
        <v>Jeremy Gbenartay</v>
      </c>
      <c r="M59" s="24" t="str">
        <f>INDIRECT($U$1&amp;"!"&amp;CHAR(55+COLUMN())&amp;ROW()+9)</f>
        <v>Enfield &amp; H</v>
      </c>
      <c r="N59" s="24">
        <f>INDIRECT($U$1&amp;"!"&amp;CHAR(55+COLUMN())&amp;ROW()+9)</f>
        <v>16.7</v>
      </c>
      <c r="O59" s="24">
        <f>INDIRECT($U$1&amp;"!"&amp;CHAR(55+COLUMN())&amp;ROW()+9)</f>
        <v>16.0</v>
      </c>
      <c r="P59" s="24">
        <f>INDIRECT($U$1&amp;"!"&amp;CHAR(55+COLUMN())&amp;ROW()+9)</f>
        <v>0.0</v>
      </c>
      <c r="Q59" s="24">
        <f>INDIRECT($U$1&amp;"!"&amp;CHAR(55+COLUMN())&amp;ROW()+9)</f>
        <v>0.0</v>
      </c>
      <c r="R59" s="24">
        <f>INDIRECT($U$1&amp;"!"&amp;CHAR(55+COLUMN())&amp;ROW()+9)</f>
        <v>0.0</v>
      </c>
    </row>
    <row r="60" spans="2:21" hidden="1">
      <c r="B60" s="24">
        <f>INDIRECT($U$1&amp;"!"&amp;CHAR(64+COLUMN())&amp;ROW())</f>
        <v>2.0</v>
      </c>
      <c r="C60" s="21" t="str">
        <f>INDIRECT($U$1&amp;"!"&amp;CHAR(64+COLUMN())&amp;ROW())</f>
        <v/>
      </c>
      <c r="D60" s="21" t="str">
        <f>INDIRECT($U$1&amp;"!"&amp;CHAR(64+COLUMN())&amp;ROW())</f>
        <v/>
      </c>
      <c r="E60" s="21">
        <f>INDIRECT($U$1&amp;"!"&amp;CHAR(64+COLUMN())&amp;ROW())</f>
        <v>0.0</v>
      </c>
      <c r="F60" s="21">
        <f>INDIRECT($U$1&amp;"!"&amp;CHAR(64+COLUMN())&amp;ROW())</f>
        <v>7.0</v>
      </c>
      <c r="G60" s="21">
        <f>INDIRECT($U$1&amp;"!"&amp;CHAR(64+COLUMN())&amp;ROW())</f>
        <v>0.0</v>
      </c>
      <c r="H60" s="21">
        <f>INDIRECT($U$1&amp;"!"&amp;CHAR(64+COLUMN())&amp;ROW())</f>
        <v>0.0</v>
      </c>
      <c r="I60" s="21">
        <f>INDIRECT($U$1&amp;"!"&amp;CHAR(64+COLUMN())&amp;ROW())</f>
        <v>0.0</v>
      </c>
      <c r="K60" s="24">
        <f>INDIRECT($U$1&amp;"!"&amp;CHAR(55+COLUMN())&amp;ROW()+9)</f>
        <v>2.0</v>
      </c>
      <c r="L60" s="24" t="str">
        <f>INDIRECT($U$1&amp;"!"&amp;CHAR(55+COLUMN())&amp;ROW()+9)</f>
        <v/>
      </c>
      <c r="M60" s="24" t="str">
        <f>INDIRECT($U$1&amp;"!"&amp;CHAR(55+COLUMN())&amp;ROW()+9)</f>
        <v/>
      </c>
      <c r="N60" s="24">
        <f>INDIRECT($U$1&amp;"!"&amp;CHAR(55+COLUMN())&amp;ROW()+9)</f>
        <v>0.0</v>
      </c>
      <c r="O60" s="24">
        <f>INDIRECT($U$1&amp;"!"&amp;CHAR(55+COLUMN())&amp;ROW()+9)</f>
        <v>14.0</v>
      </c>
      <c r="P60" s="24">
        <f>INDIRECT($U$1&amp;"!"&amp;CHAR(55+COLUMN())&amp;ROW()+9)</f>
        <v>0.0</v>
      </c>
      <c r="Q60" s="24">
        <f>INDIRECT($U$1&amp;"!"&amp;CHAR(55+COLUMN())&amp;ROW()+9)</f>
        <v>0.0</v>
      </c>
      <c r="R60" s="24">
        <f>INDIRECT($U$1&amp;"!"&amp;CHAR(55+COLUMN())&amp;ROW()+9)</f>
        <v>0.0</v>
      </c>
    </row>
    <row r="61" spans="2:21" hidden="1">
      <c r="B61" s="24">
        <f>INDIRECT($U$1&amp;"!"&amp;CHAR(64+COLUMN())&amp;ROW())</f>
        <v>3.0</v>
      </c>
      <c r="C61" s="21" t="str">
        <f>INDIRECT($U$1&amp;"!"&amp;CHAR(64+COLUMN())&amp;ROW())</f>
        <v/>
      </c>
      <c r="D61" s="21" t="str">
        <f>INDIRECT($U$1&amp;"!"&amp;CHAR(64+COLUMN())&amp;ROW())</f>
        <v/>
      </c>
      <c r="E61" s="21">
        <f>INDIRECT($U$1&amp;"!"&amp;CHAR(64+COLUMN())&amp;ROW())</f>
        <v>0.0</v>
      </c>
      <c r="F61" s="21">
        <f>INDIRECT($U$1&amp;"!"&amp;CHAR(64+COLUMN())&amp;ROW())</f>
        <v>6.0</v>
      </c>
      <c r="G61" s="21">
        <f>INDIRECT($U$1&amp;"!"&amp;CHAR(64+COLUMN())&amp;ROW())</f>
        <v>0.0</v>
      </c>
      <c r="H61" s="21">
        <f>INDIRECT($U$1&amp;"!"&amp;CHAR(64+COLUMN())&amp;ROW())</f>
        <v>0.0</v>
      </c>
      <c r="I61" s="21">
        <f>INDIRECT($U$1&amp;"!"&amp;CHAR(64+COLUMN())&amp;ROW())</f>
        <v>0.0</v>
      </c>
      <c r="K61" s="24">
        <f>INDIRECT($U$1&amp;"!"&amp;CHAR(55+COLUMN())&amp;ROW()+9)</f>
        <v>3.0</v>
      </c>
      <c r="L61" s="24" t="str">
        <f>INDIRECT($U$1&amp;"!"&amp;CHAR(55+COLUMN())&amp;ROW()+9)</f>
        <v/>
      </c>
      <c r="M61" s="24" t="str">
        <f>INDIRECT($U$1&amp;"!"&amp;CHAR(55+COLUMN())&amp;ROW()+9)</f>
        <v/>
      </c>
      <c r="N61" s="24">
        <f>INDIRECT($U$1&amp;"!"&amp;CHAR(55+COLUMN())&amp;ROW()+9)</f>
        <v>0.0</v>
      </c>
      <c r="O61" s="24">
        <f>INDIRECT($U$1&amp;"!"&amp;CHAR(55+COLUMN())&amp;ROW()+9)</f>
        <v>12.0</v>
      </c>
      <c r="P61" s="24">
        <f>INDIRECT($U$1&amp;"!"&amp;CHAR(55+COLUMN())&amp;ROW()+9)</f>
        <v>0.0</v>
      </c>
      <c r="Q61" s="24">
        <f>INDIRECT($U$1&amp;"!"&amp;CHAR(55+COLUMN())&amp;ROW()+9)</f>
        <v>0.0</v>
      </c>
      <c r="R61" s="24">
        <f>INDIRECT($U$1&amp;"!"&amp;CHAR(55+COLUMN())&amp;ROW()+9)</f>
        <v>0.0</v>
      </c>
    </row>
    <row r="62" spans="2:21" hidden="1">
      <c r="B62" s="24" t="str">
        <f>INDIRECT($U$1&amp;"!"&amp;CHAR(64+COLUMN())&amp;ROW())</f>
        <v>4</v>
      </c>
      <c r="C62" s="21" t="str">
        <f>INDIRECT($U$1&amp;"!"&amp;CHAR(64+COLUMN())&amp;ROW())</f>
        <v/>
      </c>
      <c r="D62" s="21" t="str">
        <f>INDIRECT($U$1&amp;"!"&amp;CHAR(64+COLUMN())&amp;ROW())</f>
        <v/>
      </c>
      <c r="E62" s="21">
        <f>INDIRECT($U$1&amp;"!"&amp;CHAR(64+COLUMN())&amp;ROW())</f>
        <v>0.0</v>
      </c>
      <c r="F62" s="21">
        <f>INDIRECT($U$1&amp;"!"&amp;CHAR(64+COLUMN())&amp;ROW())</f>
        <v>5.0</v>
      </c>
      <c r="G62" s="21">
        <f>INDIRECT($U$1&amp;"!"&amp;CHAR(64+COLUMN())&amp;ROW())</f>
        <v>0.0</v>
      </c>
      <c r="H62" s="21">
        <f>INDIRECT($U$1&amp;"!"&amp;CHAR(64+COLUMN())&amp;ROW())</f>
        <v>0.0</v>
      </c>
      <c r="I62" s="21">
        <f>INDIRECT($U$1&amp;"!"&amp;CHAR(64+COLUMN())&amp;ROW())</f>
        <v>0.0</v>
      </c>
      <c r="K62" s="24" t="str">
        <f>INDIRECT($U$1&amp;"!"&amp;CHAR(55+COLUMN())&amp;ROW()+9)</f>
        <v>4</v>
      </c>
      <c r="L62" s="24" t="str">
        <f>INDIRECT($U$1&amp;"!"&amp;CHAR(55+COLUMN())&amp;ROW()+9)</f>
        <v/>
      </c>
      <c r="M62" s="24" t="str">
        <f>INDIRECT($U$1&amp;"!"&amp;CHAR(55+COLUMN())&amp;ROW()+9)</f>
        <v/>
      </c>
      <c r="N62" s="24">
        <f>INDIRECT($U$1&amp;"!"&amp;CHAR(55+COLUMN())&amp;ROW()+9)</f>
        <v>0.0</v>
      </c>
      <c r="O62" s="24">
        <f>INDIRECT($U$1&amp;"!"&amp;CHAR(55+COLUMN())&amp;ROW()+9)</f>
        <v>10.0</v>
      </c>
      <c r="P62" s="24">
        <f>INDIRECT($U$1&amp;"!"&amp;CHAR(55+COLUMN())&amp;ROW()+9)</f>
        <v>0.0</v>
      </c>
      <c r="Q62" s="24">
        <f>INDIRECT($U$1&amp;"!"&amp;CHAR(55+COLUMN())&amp;ROW()+9)</f>
        <v>0.0</v>
      </c>
      <c r="R62" s="24">
        <f>INDIRECT($U$1&amp;"!"&amp;CHAR(55+COLUMN())&amp;ROW()+9)</f>
        <v>0.0</v>
      </c>
    </row>
    <row r="63" spans="2:21" hidden="1">
      <c r="B63" s="24" t="str">
        <f>INDIRECT($U$1&amp;"!"&amp;CHAR(64+COLUMN())&amp;ROW())</f>
        <v>5</v>
      </c>
      <c r="C63" s="21" t="str">
        <f>INDIRECT($U$1&amp;"!"&amp;CHAR(64+COLUMN())&amp;ROW())</f>
        <v/>
      </c>
      <c r="D63" s="21" t="str">
        <f>INDIRECT($U$1&amp;"!"&amp;CHAR(64+COLUMN())&amp;ROW())</f>
        <v/>
      </c>
      <c r="E63" s="21">
        <f>INDIRECT($U$1&amp;"!"&amp;CHAR(64+COLUMN())&amp;ROW())</f>
        <v>0.0</v>
      </c>
      <c r="F63" s="21">
        <f>INDIRECT($U$1&amp;"!"&amp;CHAR(64+COLUMN())&amp;ROW())</f>
        <v>4.0</v>
      </c>
      <c r="G63" s="21">
        <f>INDIRECT($U$1&amp;"!"&amp;CHAR(64+COLUMN())&amp;ROW())</f>
        <v>0.0</v>
      </c>
      <c r="H63" s="21">
        <f>INDIRECT($U$1&amp;"!"&amp;CHAR(64+COLUMN())&amp;ROW())</f>
        <v>0.0</v>
      </c>
      <c r="I63" s="21">
        <f>INDIRECT($U$1&amp;"!"&amp;CHAR(64+COLUMN())&amp;ROW())</f>
        <v>0.0</v>
      </c>
      <c r="K63" s="24" t="str">
        <f>INDIRECT($U$1&amp;"!"&amp;CHAR(55+COLUMN())&amp;ROW()+9)</f>
        <v>5</v>
      </c>
      <c r="L63" s="24" t="str">
        <f>INDIRECT($U$1&amp;"!"&amp;CHAR(55+COLUMN())&amp;ROW()+9)</f>
        <v/>
      </c>
      <c r="M63" s="24" t="str">
        <f>INDIRECT($U$1&amp;"!"&amp;CHAR(55+COLUMN())&amp;ROW()+9)</f>
        <v/>
      </c>
      <c r="N63" s="24">
        <f>INDIRECT($U$1&amp;"!"&amp;CHAR(55+COLUMN())&amp;ROW()+9)</f>
        <v>0.0</v>
      </c>
      <c r="O63" s="24">
        <f>INDIRECT($U$1&amp;"!"&amp;CHAR(55+COLUMN())&amp;ROW()+9)</f>
        <v>8.0</v>
      </c>
      <c r="P63" s="24">
        <f>INDIRECT($U$1&amp;"!"&amp;CHAR(55+COLUMN())&amp;ROW()+9)</f>
        <v>0.0</v>
      </c>
      <c r="Q63" s="24">
        <f>INDIRECT($U$1&amp;"!"&amp;CHAR(55+COLUMN())&amp;ROW()+9)</f>
        <v>0.0</v>
      </c>
      <c r="R63" s="24">
        <f>INDIRECT($U$1&amp;"!"&amp;CHAR(55+COLUMN())&amp;ROW()+9)</f>
        <v>0.0</v>
      </c>
    </row>
    <row r="64" spans="2:21" hidden="1">
      <c r="B64" s="24" t="str">
        <f>INDIRECT($U$1&amp;"!"&amp;CHAR(64+COLUMN())&amp;ROW())</f>
        <v>6</v>
      </c>
      <c r="C64" s="21" t="str">
        <f>INDIRECT($U$1&amp;"!"&amp;CHAR(64+COLUMN())&amp;ROW())</f>
        <v/>
      </c>
      <c r="D64" s="21" t="str">
        <f>INDIRECT($U$1&amp;"!"&amp;CHAR(64+COLUMN())&amp;ROW())</f>
        <v/>
      </c>
      <c r="E64" s="21">
        <f>INDIRECT($U$1&amp;"!"&amp;CHAR(64+COLUMN())&amp;ROW())</f>
        <v>0.0</v>
      </c>
      <c r="F64" s="21">
        <f>INDIRECT($U$1&amp;"!"&amp;CHAR(64+COLUMN())&amp;ROW())</f>
        <v>3.0</v>
      </c>
      <c r="G64" s="21">
        <f>INDIRECT($U$1&amp;"!"&amp;CHAR(64+COLUMN())&amp;ROW())</f>
        <v>0.0</v>
      </c>
      <c r="H64" s="21">
        <f>INDIRECT($U$1&amp;"!"&amp;CHAR(64+COLUMN())&amp;ROW())</f>
        <v>0.0</v>
      </c>
      <c r="I64" s="21">
        <f>INDIRECT($U$1&amp;"!"&amp;CHAR(64+COLUMN())&amp;ROW())</f>
        <v>0.0</v>
      </c>
      <c r="K64" s="24" t="str">
        <f>INDIRECT($U$1&amp;"!"&amp;CHAR(55+COLUMN())&amp;ROW()+9)</f>
        <v>6</v>
      </c>
      <c r="L64" s="24" t="str">
        <f>INDIRECT($U$1&amp;"!"&amp;CHAR(55+COLUMN())&amp;ROW()+9)</f>
        <v/>
      </c>
      <c r="M64" s="24" t="str">
        <f>INDIRECT($U$1&amp;"!"&amp;CHAR(55+COLUMN())&amp;ROW()+9)</f>
        <v/>
      </c>
      <c r="N64" s="24">
        <f>INDIRECT($U$1&amp;"!"&amp;CHAR(55+COLUMN())&amp;ROW()+9)</f>
        <v>0.0</v>
      </c>
      <c r="O64" s="24">
        <f>INDIRECT($U$1&amp;"!"&amp;CHAR(55+COLUMN())&amp;ROW()+9)</f>
        <v>6.0</v>
      </c>
      <c r="P64" s="24">
        <f>INDIRECT($U$1&amp;"!"&amp;CHAR(55+COLUMN())&amp;ROW()+9)</f>
        <v>0.0</v>
      </c>
      <c r="Q64" s="24">
        <f>INDIRECT($U$1&amp;"!"&amp;CHAR(55+COLUMN())&amp;ROW()+9)</f>
        <v>0.0</v>
      </c>
      <c r="R64" s="24">
        <f>INDIRECT($U$1&amp;"!"&amp;CHAR(55+COLUMN())&amp;ROW()+9)</f>
        <v>0.0</v>
      </c>
    </row>
    <row r="65" spans="2:21" hidden="1">
      <c r="B65" s="24" t="str">
        <f>INDIRECT($U$1&amp;"!"&amp;CHAR(64+COLUMN())&amp;ROW())</f>
        <v>7</v>
      </c>
      <c r="C65" s="21" t="str">
        <f>INDIRECT($U$1&amp;"!"&amp;CHAR(64+COLUMN())&amp;ROW())</f>
        <v/>
      </c>
      <c r="D65" s="21" t="str">
        <f>INDIRECT($U$1&amp;"!"&amp;CHAR(64+COLUMN())&amp;ROW())</f>
        <v/>
      </c>
      <c r="E65" s="21">
        <f>INDIRECT($U$1&amp;"!"&amp;CHAR(64+COLUMN())&amp;ROW())</f>
        <v>0.0</v>
      </c>
      <c r="F65" s="21">
        <f>INDIRECT($U$1&amp;"!"&amp;CHAR(64+COLUMN())&amp;ROW())</f>
        <v>2.0</v>
      </c>
      <c r="G65" s="21">
        <f>INDIRECT($U$1&amp;"!"&amp;CHAR(64+COLUMN())&amp;ROW())</f>
        <v>0.0</v>
      </c>
      <c r="H65" s="21">
        <f>INDIRECT($U$1&amp;"!"&amp;CHAR(64+COLUMN())&amp;ROW())</f>
        <v>0.0</v>
      </c>
      <c r="I65" s="21">
        <f>INDIRECT($U$1&amp;"!"&amp;CHAR(64+COLUMN())&amp;ROW())</f>
        <v>0.0</v>
      </c>
      <c r="K65" s="24" t="str">
        <f>INDIRECT($U$1&amp;"!"&amp;CHAR(55+COLUMN())&amp;ROW()+9)</f>
        <v>7</v>
      </c>
      <c r="L65" s="24" t="str">
        <f>INDIRECT($U$1&amp;"!"&amp;CHAR(55+COLUMN())&amp;ROW()+9)</f>
        <v/>
      </c>
      <c r="M65" s="24" t="str">
        <f>INDIRECT($U$1&amp;"!"&amp;CHAR(55+COLUMN())&amp;ROW()+9)</f>
        <v/>
      </c>
      <c r="N65" s="24">
        <f>INDIRECT($U$1&amp;"!"&amp;CHAR(55+COLUMN())&amp;ROW()+9)</f>
        <v>0.0</v>
      </c>
      <c r="O65" s="24">
        <f>INDIRECT($U$1&amp;"!"&amp;CHAR(55+COLUMN())&amp;ROW()+9)</f>
        <v>4.0</v>
      </c>
      <c r="P65" s="24">
        <f>INDIRECT($U$1&amp;"!"&amp;CHAR(55+COLUMN())&amp;ROW()+9)</f>
        <v>0.0</v>
      </c>
      <c r="Q65" s="24">
        <f>INDIRECT($U$1&amp;"!"&amp;CHAR(55+COLUMN())&amp;ROW()+9)</f>
        <v>0.0</v>
      </c>
      <c r="R65" s="24">
        <f>INDIRECT($U$1&amp;"!"&amp;CHAR(55+COLUMN())&amp;ROW()+9)</f>
        <v>0.0</v>
      </c>
    </row>
    <row r="66" spans="2:21" hidden="1">
      <c r="B66" s="24" t="str">
        <f>INDIRECT($U$1&amp;"!"&amp;CHAR(64+COLUMN())&amp;ROW())</f>
        <v>8</v>
      </c>
      <c r="C66" s="21" t="str">
        <f>INDIRECT($U$1&amp;"!"&amp;CHAR(64+COLUMN())&amp;ROW())</f>
        <v/>
      </c>
      <c r="D66" s="21" t="str">
        <f>INDIRECT($U$1&amp;"!"&amp;CHAR(64+COLUMN())&amp;ROW())</f>
        <v/>
      </c>
      <c r="E66" s="21">
        <f>INDIRECT($U$1&amp;"!"&amp;CHAR(64+COLUMN())&amp;ROW())</f>
        <v>0.0</v>
      </c>
      <c r="F66" s="21">
        <f>INDIRECT($U$1&amp;"!"&amp;CHAR(64+COLUMN())&amp;ROW())</f>
        <v>1.0</v>
      </c>
      <c r="G66" s="21">
        <f>INDIRECT($U$1&amp;"!"&amp;CHAR(64+COLUMN())&amp;ROW())</f>
        <v>0.0</v>
      </c>
      <c r="H66" s="21">
        <f>INDIRECT($U$1&amp;"!"&amp;CHAR(64+COLUMN())&amp;ROW())</f>
        <v>0.0</v>
      </c>
      <c r="I66" s="21">
        <f>INDIRECT($U$1&amp;"!"&amp;CHAR(64+COLUMN())&amp;ROW())</f>
        <v>0.0</v>
      </c>
      <c r="K66" s="24" t="str">
        <f>INDIRECT($U$1&amp;"!"&amp;CHAR(55+COLUMN())&amp;ROW()+9)</f>
        <v>8</v>
      </c>
      <c r="L66" s="24" t="str">
        <f>INDIRECT($U$1&amp;"!"&amp;CHAR(55+COLUMN())&amp;ROW()+9)</f>
        <v/>
      </c>
      <c r="M66" s="24" t="str">
        <f>INDIRECT($U$1&amp;"!"&amp;CHAR(55+COLUMN())&amp;ROW()+9)</f>
        <v/>
      </c>
      <c r="N66" s="24">
        <f>INDIRECT($U$1&amp;"!"&amp;CHAR(55+COLUMN())&amp;ROW()+9)</f>
        <v>0.0</v>
      </c>
      <c r="O66" s="24">
        <f>INDIRECT($U$1&amp;"!"&amp;CHAR(55+COLUMN())&amp;ROW()+9)</f>
        <v>2.0</v>
      </c>
      <c r="P66" s="24">
        <f>INDIRECT($U$1&amp;"!"&amp;CHAR(55+COLUMN())&amp;ROW()+9)</f>
        <v>0.0</v>
      </c>
      <c r="Q66" s="24">
        <f>INDIRECT($U$1&amp;"!"&amp;CHAR(55+COLUMN())&amp;ROW()+9)</f>
        <v>0.0</v>
      </c>
      <c r="R66" s="24">
        <f>INDIRECT($U$1&amp;"!"&amp;CHAR(55+COLUMN())&amp;ROW()+9)</f>
        <v>0.0</v>
      </c>
    </row>
    <row r="67" spans="2:21">
      <c r="B67" s="24">
        <f>INDIRECT($U$1&amp;"!"&amp;CHAR(64+COLUMN())&amp;ROW())</f>
        <v>0.0</v>
      </c>
      <c r="C67" s="21" t="str">
        <f>INDIRECT($U$1&amp;"!"&amp;CHAR(64+COLUMN())&amp;ROW())</f>
        <v>U17 Men's A 100mH</v>
      </c>
      <c r="D67" s="21" t="str">
        <f>INDIRECT($U$1&amp;"!"&amp;CHAR(64+COLUMN())&amp;ROW())</f>
        <v>Wind speed =</v>
      </c>
      <c r="E67" s="21" t="str">
        <f>INDIRECT($U$1&amp;"!"&amp;CHAR(64+COLUMN())&amp;ROW())</f>
        <v>.</v>
      </c>
      <c r="F67" s="21">
        <f>INDIRECT($U$1&amp;"!"&amp;CHAR(64+COLUMN())&amp;ROW())</f>
        <v>0.0</v>
      </c>
      <c r="G67" s="21">
        <f>INDIRECT($U$1&amp;"!"&amp;CHAR(64+COLUMN())&amp;ROW())</f>
        <v>0.0</v>
      </c>
      <c r="H67" s="21">
        <f>INDIRECT($U$1&amp;"!"&amp;CHAR(64+COLUMN())&amp;ROW())</f>
        <v>0.0</v>
      </c>
      <c r="I67" s="21">
        <f>INDIRECT($U$1&amp;"!"&amp;CHAR(64+COLUMN())&amp;ROW())</f>
        <v>0.0</v>
      </c>
      <c r="K67" s="24">
        <f>INDIRECT($U$1&amp;"!"&amp;CHAR(55+COLUMN())&amp;ROW()+9)</f>
        <v>0.0</v>
      </c>
      <c r="L67" s="24" t="str">
        <f>INDIRECT($U$1&amp;"!"&amp;CHAR(55+COLUMN())&amp;ROW()+9)</f>
        <v>U17 Men's B 100mH</v>
      </c>
      <c r="M67" s="24" t="str">
        <f>INDIRECT($U$1&amp;"!"&amp;CHAR(55+COLUMN())&amp;ROW()+9)</f>
        <v>Wind speed =</v>
      </c>
      <c r="N67" s="24" t="str">
        <f>INDIRECT($U$1&amp;"!"&amp;CHAR(55+COLUMN())&amp;ROW()+9)</f>
        <v>.</v>
      </c>
      <c r="O67" s="24">
        <f>INDIRECT($U$1&amp;"!"&amp;CHAR(55+COLUMN())&amp;ROW()+9)</f>
        <v>0.0</v>
      </c>
      <c r="P67" s="24">
        <f>INDIRECT($U$1&amp;"!"&amp;CHAR(55+COLUMN())&amp;ROW()+9)</f>
        <v>0.0</v>
      </c>
      <c r="Q67" s="24">
        <f>INDIRECT($U$1&amp;"!"&amp;CHAR(55+COLUMN())&amp;ROW()+9)</f>
        <v>0.0</v>
      </c>
      <c r="R67" s="24">
        <f>INDIRECT($U$1&amp;"!"&amp;CHAR(55+COLUMN())&amp;ROW()+9)</f>
        <v>0.0</v>
      </c>
    </row>
    <row r="68" spans="2:21">
      <c r="B68" s="24">
        <f>INDIRECT($U$1&amp;"!"&amp;CHAR(64+COLUMN())&amp;ROW())</f>
        <v>1.0</v>
      </c>
      <c r="C68" s="21" t="str">
        <f>INDIRECT($U$1&amp;"!"&amp;CHAR(64+COLUMN())&amp;ROW())</f>
        <v>Jeremy Gbenartay</v>
      </c>
      <c r="D68" s="21" t="str">
        <f>INDIRECT($U$1&amp;"!"&amp;CHAR(64+COLUMN())&amp;ROW())</f>
        <v>Enfield &amp; H</v>
      </c>
      <c r="E68" s="117">
        <f>INDIRECT($U$1&amp;"!"&amp;CHAR(64+COLUMN())&amp;ROW())</f>
        <v>16.7</v>
      </c>
      <c r="F68" s="21">
        <f>INDIRECT($U$1&amp;"!"&amp;CHAR(64+COLUMN())&amp;ROW())</f>
        <v>16.0</v>
      </c>
      <c r="G68" s="21">
        <f>INDIRECT($U$1&amp;"!"&amp;CHAR(64+COLUMN())&amp;ROW())</f>
        <v>0.0</v>
      </c>
      <c r="H68" s="21">
        <f>INDIRECT($U$1&amp;"!"&amp;CHAR(64+COLUMN())&amp;ROW())</f>
        <v>0.0</v>
      </c>
      <c r="I68" s="21">
        <f>INDIRECT($U$1&amp;"!"&amp;CHAR(64+COLUMN())&amp;ROW())</f>
        <v>0.0</v>
      </c>
      <c r="K68" s="24">
        <f>INDIRECT($U$1&amp;"!"&amp;CHAR(55+COLUMN())&amp;ROW()+9)</f>
        <v>1.0</v>
      </c>
      <c r="L68" s="24" t="str">
        <f>INDIRECT($U$1&amp;"!"&amp;CHAR(55+COLUMN())&amp;ROW()+9)</f>
        <v/>
      </c>
      <c r="M68" s="24" t="str">
        <f>INDIRECT($U$1&amp;"!"&amp;CHAR(55+COLUMN())&amp;ROW()+9)</f>
        <v/>
      </c>
      <c r="N68" s="117">
        <f>INDIRECT($U$1&amp;"!"&amp;CHAR(55+COLUMN())&amp;ROW()+9)</f>
        <v>0.0</v>
      </c>
      <c r="O68" s="24">
        <f>INDIRECT($U$1&amp;"!"&amp;CHAR(55+COLUMN())&amp;ROW()+9)</f>
        <v>8.0</v>
      </c>
      <c r="P68" s="24">
        <f>INDIRECT($U$1&amp;"!"&amp;CHAR(55+COLUMN())&amp;ROW()+9)</f>
        <v>0.0</v>
      </c>
      <c r="Q68" s="24">
        <f>INDIRECT($U$1&amp;"!"&amp;CHAR(55+COLUMN())&amp;ROW()+9)</f>
        <v>0.0</v>
      </c>
      <c r="R68" s="24">
        <f>INDIRECT($U$1&amp;"!"&amp;CHAR(55+COLUMN())&amp;ROW()+9)</f>
        <v>0.0</v>
      </c>
    </row>
    <row r="69" spans="2:21">
      <c r="B69" s="24">
        <f>INDIRECT($U$1&amp;"!"&amp;CHAR(64+COLUMN())&amp;ROW())</f>
        <v>2.0</v>
      </c>
      <c r="C69" s="21" t="str">
        <f>INDIRECT($U$1&amp;"!"&amp;CHAR(64+COLUMN())&amp;ROW())</f>
        <v/>
      </c>
      <c r="D69" s="21" t="str">
        <f>INDIRECT($U$1&amp;"!"&amp;CHAR(64+COLUMN())&amp;ROW())</f>
        <v/>
      </c>
      <c r="E69" s="117">
        <f>INDIRECT($U$1&amp;"!"&amp;CHAR(64+COLUMN())&amp;ROW())</f>
        <v>0.0</v>
      </c>
      <c r="F69" s="21">
        <f>INDIRECT($U$1&amp;"!"&amp;CHAR(64+COLUMN())&amp;ROW())</f>
        <v>14.0</v>
      </c>
      <c r="G69" s="21">
        <f>INDIRECT($U$1&amp;"!"&amp;CHAR(64+COLUMN())&amp;ROW())</f>
        <v>0.0</v>
      </c>
      <c r="H69" s="21">
        <f>INDIRECT($U$1&amp;"!"&amp;CHAR(64+COLUMN())&amp;ROW())</f>
        <v>0.0</v>
      </c>
      <c r="I69" s="21">
        <f>INDIRECT($U$1&amp;"!"&amp;CHAR(64+COLUMN())&amp;ROW())</f>
        <v>0.0</v>
      </c>
      <c r="K69" s="24">
        <f>INDIRECT($U$1&amp;"!"&amp;CHAR(55+COLUMN())&amp;ROW()+9)</f>
        <v>2.0</v>
      </c>
      <c r="L69" s="24" t="str">
        <f>INDIRECT($U$1&amp;"!"&amp;CHAR(55+COLUMN())&amp;ROW()+9)</f>
        <v/>
      </c>
      <c r="M69" s="24" t="str">
        <f>INDIRECT($U$1&amp;"!"&amp;CHAR(55+COLUMN())&amp;ROW()+9)</f>
        <v/>
      </c>
      <c r="N69" s="117">
        <f>INDIRECT($U$1&amp;"!"&amp;CHAR(55+COLUMN())&amp;ROW()+9)</f>
        <v>0.0</v>
      </c>
      <c r="O69" s="24">
        <f>INDIRECT($U$1&amp;"!"&amp;CHAR(55+COLUMN())&amp;ROW()+9)</f>
        <v>7.0</v>
      </c>
      <c r="P69" s="24">
        <f>INDIRECT($U$1&amp;"!"&amp;CHAR(55+COLUMN())&amp;ROW()+9)</f>
        <v>0.0</v>
      </c>
      <c r="Q69" s="24">
        <f>INDIRECT($U$1&amp;"!"&amp;CHAR(55+COLUMN())&amp;ROW()+9)</f>
        <v>0.0</v>
      </c>
      <c r="R69" s="24">
        <f>INDIRECT($U$1&amp;"!"&amp;CHAR(55+COLUMN())&amp;ROW()+9)</f>
        <v>0.0</v>
      </c>
    </row>
    <row r="70" spans="2:21">
      <c r="B70" s="24">
        <f>INDIRECT($U$1&amp;"!"&amp;CHAR(64+COLUMN())&amp;ROW())</f>
        <v>3.0</v>
      </c>
      <c r="C70" s="21" t="str">
        <f>INDIRECT($U$1&amp;"!"&amp;CHAR(64+COLUMN())&amp;ROW())</f>
        <v/>
      </c>
      <c r="D70" s="21" t="str">
        <f>INDIRECT($U$1&amp;"!"&amp;CHAR(64+COLUMN())&amp;ROW())</f>
        <v/>
      </c>
      <c r="E70" s="117">
        <f>INDIRECT($U$1&amp;"!"&amp;CHAR(64+COLUMN())&amp;ROW())</f>
        <v>0.0</v>
      </c>
      <c r="F70" s="21">
        <f>INDIRECT($U$1&amp;"!"&amp;CHAR(64+COLUMN())&amp;ROW())</f>
        <v>12.0</v>
      </c>
      <c r="G70" s="21">
        <f>INDIRECT($U$1&amp;"!"&amp;CHAR(64+COLUMN())&amp;ROW())</f>
        <v>0.0</v>
      </c>
      <c r="H70" s="21">
        <f>INDIRECT($U$1&amp;"!"&amp;CHAR(64+COLUMN())&amp;ROW())</f>
        <v>0.0</v>
      </c>
      <c r="I70" s="21">
        <f>INDIRECT($U$1&amp;"!"&amp;CHAR(64+COLUMN())&amp;ROW())</f>
        <v>0.0</v>
      </c>
      <c r="K70" s="24">
        <f>INDIRECT($U$1&amp;"!"&amp;CHAR(55+COLUMN())&amp;ROW()+9)</f>
        <v>3.0</v>
      </c>
      <c r="L70" s="24" t="str">
        <f>INDIRECT($U$1&amp;"!"&amp;CHAR(55+COLUMN())&amp;ROW()+9)</f>
        <v/>
      </c>
      <c r="M70" s="24" t="str">
        <f>INDIRECT($U$1&amp;"!"&amp;CHAR(55+COLUMN())&amp;ROW()+9)</f>
        <v/>
      </c>
      <c r="N70" s="117">
        <f>INDIRECT($U$1&amp;"!"&amp;CHAR(55+COLUMN())&amp;ROW()+9)</f>
        <v>0.0</v>
      </c>
      <c r="O70" s="24">
        <f>INDIRECT($U$1&amp;"!"&amp;CHAR(55+COLUMN())&amp;ROW()+9)</f>
        <v>6.0</v>
      </c>
      <c r="P70" s="24">
        <f>INDIRECT($U$1&amp;"!"&amp;CHAR(55+COLUMN())&amp;ROW()+9)</f>
        <v>0.0</v>
      </c>
      <c r="Q70" s="24">
        <f>INDIRECT($U$1&amp;"!"&amp;CHAR(55+COLUMN())&amp;ROW()+9)</f>
        <v>0.0</v>
      </c>
      <c r="R70" s="24">
        <f>INDIRECT($U$1&amp;"!"&amp;CHAR(55+COLUMN())&amp;ROW()+9)</f>
        <v>0.0</v>
      </c>
    </row>
    <row r="71" spans="2:21">
      <c r="B71" s="24" t="str">
        <f>INDIRECT($U$1&amp;"!"&amp;CHAR(64+COLUMN())&amp;ROW())</f>
        <v>4</v>
      </c>
      <c r="C71" s="21" t="str">
        <f>INDIRECT($U$1&amp;"!"&amp;CHAR(64+COLUMN())&amp;ROW())</f>
        <v/>
      </c>
      <c r="D71" s="21" t="str">
        <f>INDIRECT($U$1&amp;"!"&amp;CHAR(64+COLUMN())&amp;ROW())</f>
        <v/>
      </c>
      <c r="E71" s="117">
        <f>INDIRECT($U$1&amp;"!"&amp;CHAR(64+COLUMN())&amp;ROW())</f>
        <v>0.0</v>
      </c>
      <c r="F71" s="21">
        <f>INDIRECT($U$1&amp;"!"&amp;CHAR(64+COLUMN())&amp;ROW())</f>
        <v>10.0</v>
      </c>
      <c r="G71" s="21">
        <f>INDIRECT($U$1&amp;"!"&amp;CHAR(64+COLUMN())&amp;ROW())</f>
        <v>0.0</v>
      </c>
      <c r="H71" s="21">
        <f>INDIRECT($U$1&amp;"!"&amp;CHAR(64+COLUMN())&amp;ROW())</f>
        <v>0.0</v>
      </c>
      <c r="I71" s="21">
        <f>INDIRECT($U$1&amp;"!"&amp;CHAR(64+COLUMN())&amp;ROW())</f>
        <v>0.0</v>
      </c>
      <c r="K71" s="24" t="str">
        <f>INDIRECT($U$1&amp;"!"&amp;CHAR(55+COLUMN())&amp;ROW()+9)</f>
        <v>4</v>
      </c>
      <c r="L71" s="24" t="str">
        <f>INDIRECT($U$1&amp;"!"&amp;CHAR(55+COLUMN())&amp;ROW()+9)</f>
        <v/>
      </c>
      <c r="M71" s="24" t="str">
        <f>INDIRECT($U$1&amp;"!"&amp;CHAR(55+COLUMN())&amp;ROW()+9)</f>
        <v/>
      </c>
      <c r="N71" s="117">
        <f>INDIRECT($U$1&amp;"!"&amp;CHAR(55+COLUMN())&amp;ROW()+9)</f>
        <v>0.0</v>
      </c>
      <c r="O71" s="24">
        <f>INDIRECT($U$1&amp;"!"&amp;CHAR(55+COLUMN())&amp;ROW()+9)</f>
        <v>5.0</v>
      </c>
      <c r="P71" s="24">
        <f>INDIRECT($U$1&amp;"!"&amp;CHAR(55+COLUMN())&amp;ROW()+9)</f>
        <v>0.0</v>
      </c>
      <c r="Q71" s="24">
        <f>INDIRECT($U$1&amp;"!"&amp;CHAR(55+COLUMN())&amp;ROW()+9)</f>
        <v>0.0</v>
      </c>
      <c r="R71" s="24">
        <f>INDIRECT($U$1&amp;"!"&amp;CHAR(55+COLUMN())&amp;ROW()+9)</f>
        <v>0.0</v>
      </c>
    </row>
    <row r="72" spans="2:21">
      <c r="B72" s="24" t="str">
        <f>INDIRECT($U$1&amp;"!"&amp;CHAR(64+COLUMN())&amp;ROW())</f>
        <v>5</v>
      </c>
      <c r="C72" s="21" t="str">
        <f>INDIRECT($U$1&amp;"!"&amp;CHAR(64+COLUMN())&amp;ROW())</f>
        <v/>
      </c>
      <c r="D72" s="21" t="str">
        <f>INDIRECT($U$1&amp;"!"&amp;CHAR(64+COLUMN())&amp;ROW())</f>
        <v/>
      </c>
      <c r="E72" s="117">
        <f>INDIRECT($U$1&amp;"!"&amp;CHAR(64+COLUMN())&amp;ROW())</f>
        <v>0.0</v>
      </c>
      <c r="F72" s="21">
        <f>INDIRECT($U$1&amp;"!"&amp;CHAR(64+COLUMN())&amp;ROW())</f>
        <v>8.0</v>
      </c>
      <c r="G72" s="21">
        <f>INDIRECT($U$1&amp;"!"&amp;CHAR(64+COLUMN())&amp;ROW())</f>
        <v>0.0</v>
      </c>
      <c r="H72" s="21">
        <f>INDIRECT($U$1&amp;"!"&amp;CHAR(64+COLUMN())&amp;ROW())</f>
        <v>0.0</v>
      </c>
      <c r="I72" s="21">
        <f>INDIRECT($U$1&amp;"!"&amp;CHAR(64+COLUMN())&amp;ROW())</f>
        <v>0.0</v>
      </c>
      <c r="K72" s="24" t="str">
        <f>INDIRECT($U$1&amp;"!"&amp;CHAR(55+COLUMN())&amp;ROW()+9)</f>
        <v>5</v>
      </c>
      <c r="L72" s="24" t="str">
        <f>INDIRECT($U$1&amp;"!"&amp;CHAR(55+COLUMN())&amp;ROW()+9)</f>
        <v/>
      </c>
      <c r="M72" s="24" t="str">
        <f>INDIRECT($U$1&amp;"!"&amp;CHAR(55+COLUMN())&amp;ROW()+9)</f>
        <v/>
      </c>
      <c r="N72" s="117">
        <f>INDIRECT($U$1&amp;"!"&amp;CHAR(55+COLUMN())&amp;ROW()+9)</f>
        <v>0.0</v>
      </c>
      <c r="O72" s="24">
        <f>INDIRECT($U$1&amp;"!"&amp;CHAR(55+COLUMN())&amp;ROW()+9)</f>
        <v>4.0</v>
      </c>
      <c r="P72" s="24">
        <f>INDIRECT($U$1&amp;"!"&amp;CHAR(55+COLUMN())&amp;ROW()+9)</f>
        <v>0.0</v>
      </c>
      <c r="Q72" s="24">
        <f>INDIRECT($U$1&amp;"!"&amp;CHAR(55+COLUMN())&amp;ROW()+9)</f>
        <v>0.0</v>
      </c>
      <c r="R72" s="24">
        <f>INDIRECT($U$1&amp;"!"&amp;CHAR(55+COLUMN())&amp;ROW()+9)</f>
        <v>0.0</v>
      </c>
    </row>
    <row r="73" spans="2:21">
      <c r="B73" s="24" t="str">
        <f>INDIRECT($U$1&amp;"!"&amp;CHAR(64+COLUMN())&amp;ROW())</f>
        <v>6</v>
      </c>
      <c r="C73" s="21" t="str">
        <f>INDIRECT($U$1&amp;"!"&amp;CHAR(64+COLUMN())&amp;ROW())</f>
        <v/>
      </c>
      <c r="D73" s="21" t="str">
        <f>INDIRECT($U$1&amp;"!"&amp;CHAR(64+COLUMN())&amp;ROW())</f>
        <v/>
      </c>
      <c r="E73" s="117">
        <f>INDIRECT($U$1&amp;"!"&amp;CHAR(64+COLUMN())&amp;ROW())</f>
        <v>0.0</v>
      </c>
      <c r="F73" s="21">
        <f>INDIRECT($U$1&amp;"!"&amp;CHAR(64+COLUMN())&amp;ROW())</f>
        <v>6.0</v>
      </c>
      <c r="G73" s="21">
        <f>INDIRECT($U$1&amp;"!"&amp;CHAR(64+COLUMN())&amp;ROW())</f>
        <v>0.0</v>
      </c>
      <c r="H73" s="21">
        <f>INDIRECT($U$1&amp;"!"&amp;CHAR(64+COLUMN())&amp;ROW())</f>
        <v>0.0</v>
      </c>
      <c r="I73" s="21">
        <f>INDIRECT($U$1&amp;"!"&amp;CHAR(64+COLUMN())&amp;ROW())</f>
        <v>0.0</v>
      </c>
      <c r="K73" s="24" t="str">
        <f>INDIRECT($U$1&amp;"!"&amp;CHAR(55+COLUMN())&amp;ROW()+9)</f>
        <v>6</v>
      </c>
      <c r="L73" s="24" t="str">
        <f>INDIRECT($U$1&amp;"!"&amp;CHAR(55+COLUMN())&amp;ROW()+9)</f>
        <v/>
      </c>
      <c r="M73" s="24" t="str">
        <f>INDIRECT($U$1&amp;"!"&amp;CHAR(55+COLUMN())&amp;ROW()+9)</f>
        <v/>
      </c>
      <c r="N73" s="117">
        <f>INDIRECT($U$1&amp;"!"&amp;CHAR(55+COLUMN())&amp;ROW()+9)</f>
        <v>0.0</v>
      </c>
      <c r="O73" s="24">
        <f>INDIRECT($U$1&amp;"!"&amp;CHAR(55+COLUMN())&amp;ROW()+9)</f>
        <v>3.0</v>
      </c>
      <c r="P73" s="24">
        <f>INDIRECT($U$1&amp;"!"&amp;CHAR(55+COLUMN())&amp;ROW()+9)</f>
        <v>0.0</v>
      </c>
      <c r="Q73" s="24">
        <f>INDIRECT($U$1&amp;"!"&amp;CHAR(55+COLUMN())&amp;ROW()+9)</f>
        <v>0.0</v>
      </c>
      <c r="R73" s="24">
        <f>INDIRECT($U$1&amp;"!"&amp;CHAR(55+COLUMN())&amp;ROW()+9)</f>
        <v>0.0</v>
      </c>
    </row>
    <row r="74" spans="2:21">
      <c r="B74" s="24" t="str">
        <f>INDIRECT($U$1&amp;"!"&amp;CHAR(64+COLUMN())&amp;ROW())</f>
        <v>7</v>
      </c>
      <c r="C74" s="21" t="str">
        <f>INDIRECT($U$1&amp;"!"&amp;CHAR(64+COLUMN())&amp;ROW())</f>
        <v/>
      </c>
      <c r="D74" s="21" t="str">
        <f>INDIRECT($U$1&amp;"!"&amp;CHAR(64+COLUMN())&amp;ROW())</f>
        <v/>
      </c>
      <c r="E74" s="117">
        <f>INDIRECT($U$1&amp;"!"&amp;CHAR(64+COLUMN())&amp;ROW())</f>
        <v>0.0</v>
      </c>
      <c r="F74" s="21">
        <f>INDIRECT($U$1&amp;"!"&amp;CHAR(64+COLUMN())&amp;ROW())</f>
        <v>4.0</v>
      </c>
      <c r="G74" s="21">
        <f>INDIRECT($U$1&amp;"!"&amp;CHAR(64+COLUMN())&amp;ROW())</f>
        <v>0.0</v>
      </c>
      <c r="H74" s="21">
        <f>INDIRECT($U$1&amp;"!"&amp;CHAR(64+COLUMN())&amp;ROW())</f>
        <v>0.0</v>
      </c>
      <c r="I74" s="21">
        <f>INDIRECT($U$1&amp;"!"&amp;CHAR(64+COLUMN())&amp;ROW())</f>
        <v>0.0</v>
      </c>
      <c r="K74" s="24" t="str">
        <f>INDIRECT($U$1&amp;"!"&amp;CHAR(55+COLUMN())&amp;ROW()+9)</f>
        <v>7</v>
      </c>
      <c r="L74" s="24" t="str">
        <f>INDIRECT($U$1&amp;"!"&amp;CHAR(55+COLUMN())&amp;ROW()+9)</f>
        <v/>
      </c>
      <c r="M74" s="24" t="str">
        <f>INDIRECT($U$1&amp;"!"&amp;CHAR(55+COLUMN())&amp;ROW()+9)</f>
        <v/>
      </c>
      <c r="N74" s="117">
        <f>INDIRECT($U$1&amp;"!"&amp;CHAR(55+COLUMN())&amp;ROW()+9)</f>
        <v>0.0</v>
      </c>
      <c r="O74" s="24">
        <f>INDIRECT($U$1&amp;"!"&amp;CHAR(55+COLUMN())&amp;ROW()+9)</f>
        <v>2.0</v>
      </c>
      <c r="P74" s="24">
        <f>INDIRECT($U$1&amp;"!"&amp;CHAR(55+COLUMN())&amp;ROW()+9)</f>
        <v>0.0</v>
      </c>
      <c r="Q74" s="24">
        <f>INDIRECT($U$1&amp;"!"&amp;CHAR(55+COLUMN())&amp;ROW()+9)</f>
        <v>0.0</v>
      </c>
      <c r="R74" s="24">
        <f>INDIRECT($U$1&amp;"!"&amp;CHAR(55+COLUMN())&amp;ROW()+9)</f>
        <v>0.0</v>
      </c>
    </row>
    <row r="75" spans="2:21">
      <c r="B75" s="24" t="str">
        <f>INDIRECT($U$1&amp;"!"&amp;CHAR(64+COLUMN())&amp;ROW())</f>
        <v>8</v>
      </c>
      <c r="C75" s="21" t="str">
        <f>INDIRECT($U$1&amp;"!"&amp;CHAR(64+COLUMN())&amp;ROW())</f>
        <v/>
      </c>
      <c r="D75" s="21" t="str">
        <f>INDIRECT($U$1&amp;"!"&amp;CHAR(64+COLUMN())&amp;ROW())</f>
        <v/>
      </c>
      <c r="E75" s="117">
        <f>INDIRECT($U$1&amp;"!"&amp;CHAR(64+COLUMN())&amp;ROW())</f>
        <v>0.0</v>
      </c>
      <c r="F75" s="21">
        <f>INDIRECT($U$1&amp;"!"&amp;CHAR(64+COLUMN())&amp;ROW())</f>
        <v>2.0</v>
      </c>
      <c r="G75" s="21">
        <f>INDIRECT($U$1&amp;"!"&amp;CHAR(64+COLUMN())&amp;ROW())</f>
        <v>0.0</v>
      </c>
      <c r="H75" s="21">
        <f>INDIRECT($U$1&amp;"!"&amp;CHAR(64+COLUMN())&amp;ROW())</f>
        <v>0.0</v>
      </c>
      <c r="I75" s="21">
        <f>INDIRECT($U$1&amp;"!"&amp;CHAR(64+COLUMN())&amp;ROW())</f>
        <v>0.0</v>
      </c>
      <c r="K75" s="24" t="str">
        <f>INDIRECT($U$1&amp;"!"&amp;CHAR(55+COLUMN())&amp;ROW()+9)</f>
        <v>8</v>
      </c>
      <c r="L75" s="24" t="str">
        <f>INDIRECT($U$1&amp;"!"&amp;CHAR(55+COLUMN())&amp;ROW()+9)</f>
        <v/>
      </c>
      <c r="M75" s="24" t="str">
        <f>INDIRECT($U$1&amp;"!"&amp;CHAR(55+COLUMN())&amp;ROW()+9)</f>
        <v/>
      </c>
      <c r="N75" s="117">
        <f>INDIRECT($U$1&amp;"!"&amp;CHAR(55+COLUMN())&amp;ROW()+9)</f>
        <v>0.0</v>
      </c>
      <c r="O75" s="24">
        <f>INDIRECT($U$1&amp;"!"&amp;CHAR(55+COLUMN())&amp;ROW()+9)</f>
        <v>1.0</v>
      </c>
      <c r="P75" s="24">
        <f>INDIRECT($U$1&amp;"!"&amp;CHAR(55+COLUMN())&amp;ROW()+9)</f>
        <v>0.0</v>
      </c>
      <c r="Q75" s="24">
        <f>INDIRECT($U$1&amp;"!"&amp;CHAR(55+COLUMN())&amp;ROW()+9)</f>
        <v>0.0</v>
      </c>
      <c r="R75" s="24">
        <f>INDIRECT($U$1&amp;"!"&amp;CHAR(55+COLUMN())&amp;ROW()+9)</f>
        <v>0.0</v>
      </c>
    </row>
    <row r="76" spans="2:21" hidden="1">
      <c r="B76" s="24">
        <f>INDIRECT($U$1&amp;"!"&amp;CHAR(64+COLUMN())&amp;ROW())</f>
        <v>0.0</v>
      </c>
      <c r="C76" s="21" t="str">
        <f>INDIRECT($U$1&amp;"!"&amp;CHAR(64+COLUMN())&amp;ROW())</f>
        <v>U17 Men's B 100mH</v>
      </c>
      <c r="D76" s="21" t="str">
        <f>INDIRECT($U$1&amp;"!"&amp;CHAR(64+COLUMN())&amp;ROW())</f>
        <v>Wind speed =</v>
      </c>
      <c r="E76" s="21" t="str">
        <f>INDIRECT($U$1&amp;"!"&amp;CHAR(64+COLUMN())&amp;ROW())</f>
        <v>.</v>
      </c>
      <c r="F76" s="21">
        <f>INDIRECT($U$1&amp;"!"&amp;CHAR(64+COLUMN())&amp;ROW())</f>
        <v>0.0</v>
      </c>
      <c r="G76" s="21">
        <f>INDIRECT($U$1&amp;"!"&amp;CHAR(64+COLUMN())&amp;ROW())</f>
        <v>0.0</v>
      </c>
      <c r="H76" s="21">
        <f>INDIRECT($U$1&amp;"!"&amp;CHAR(64+COLUMN())&amp;ROW())</f>
        <v>0.0</v>
      </c>
      <c r="I76" s="21">
        <f>INDIRECT($U$1&amp;"!"&amp;CHAR(64+COLUMN())&amp;ROW())</f>
        <v>0.0</v>
      </c>
      <c r="K76" s="24">
        <f>INDIRECT($U$1&amp;"!"&amp;CHAR(55+COLUMN())&amp;ROW()+9)</f>
        <v>0.0</v>
      </c>
      <c r="L76" s="24" t="str">
        <f>INDIRECT($U$1&amp;"!"&amp;CHAR(55+COLUMN())&amp;ROW()+9)</f>
        <v>U17 Men's A High Jump</v>
      </c>
      <c r="M76" s="24">
        <f>INDIRECT($U$1&amp;"!"&amp;CHAR(55+COLUMN())&amp;ROW()+9)</f>
        <v>0.0</v>
      </c>
      <c r="N76" s="24">
        <f>INDIRECT($U$1&amp;"!"&amp;CHAR(55+COLUMN())&amp;ROW()+9)</f>
        <v>0.0</v>
      </c>
      <c r="O76" s="24">
        <f>INDIRECT($U$1&amp;"!"&amp;CHAR(55+COLUMN())&amp;ROW()+9)</f>
        <v>0.0</v>
      </c>
      <c r="P76" s="24">
        <f>INDIRECT($U$1&amp;"!"&amp;CHAR(55+COLUMN())&amp;ROW()+9)</f>
        <v>0.0</v>
      </c>
      <c r="Q76" s="24">
        <f>INDIRECT($U$1&amp;"!"&amp;CHAR(55+COLUMN())&amp;ROW()+9)</f>
        <v>0.0</v>
      </c>
      <c r="R76" s="24">
        <f>INDIRECT($U$1&amp;"!"&amp;CHAR(55+COLUMN())&amp;ROW()+9)</f>
        <v>0.0</v>
      </c>
    </row>
    <row r="77" spans="2:21" hidden="1">
      <c r="B77" s="24">
        <f>INDIRECT($U$1&amp;"!"&amp;CHAR(64+COLUMN())&amp;ROW())</f>
        <v>1.0</v>
      </c>
      <c r="C77" s="21" t="str">
        <f>INDIRECT($U$1&amp;"!"&amp;CHAR(64+COLUMN())&amp;ROW())</f>
        <v/>
      </c>
      <c r="D77" s="21" t="str">
        <f>INDIRECT($U$1&amp;"!"&amp;CHAR(64+COLUMN())&amp;ROW())</f>
        <v/>
      </c>
      <c r="E77" s="21">
        <f>INDIRECT($U$1&amp;"!"&amp;CHAR(64+COLUMN())&amp;ROW())</f>
        <v>0.0</v>
      </c>
      <c r="F77" s="21">
        <f>INDIRECT($U$1&amp;"!"&amp;CHAR(64+COLUMN())&amp;ROW())</f>
        <v>8.0</v>
      </c>
      <c r="G77" s="21">
        <f>INDIRECT($U$1&amp;"!"&amp;CHAR(64+COLUMN())&amp;ROW())</f>
        <v>0.0</v>
      </c>
      <c r="H77" s="21">
        <f>INDIRECT($U$1&amp;"!"&amp;CHAR(64+COLUMN())&amp;ROW())</f>
        <v>0.0</v>
      </c>
      <c r="I77" s="21">
        <f>INDIRECT($U$1&amp;"!"&amp;CHAR(64+COLUMN())&amp;ROW())</f>
        <v>0.0</v>
      </c>
      <c r="K77" s="24">
        <f>INDIRECT($U$1&amp;"!"&amp;CHAR(55+COLUMN())&amp;ROW()+9)</f>
        <v>1.0</v>
      </c>
      <c r="L77" s="24" t="str">
        <f>INDIRECT($U$1&amp;"!"&amp;CHAR(55+COLUMN())&amp;ROW()+9)</f>
        <v/>
      </c>
      <c r="M77" s="24" t="str">
        <f>INDIRECT($U$1&amp;"!"&amp;CHAR(55+COLUMN())&amp;ROW()+9)</f>
        <v/>
      </c>
      <c r="N77" s="24" t="str">
        <f>INDIRECT($U$1&amp;"!"&amp;CHAR(55+COLUMN())&amp;ROW()+9)</f>
        <v>.</v>
      </c>
      <c r="O77" s="24">
        <f>INDIRECT($U$1&amp;"!"&amp;CHAR(55+COLUMN())&amp;ROW()+9)</f>
        <v>16.0</v>
      </c>
      <c r="P77" s="24">
        <f>INDIRECT($U$1&amp;"!"&amp;CHAR(55+COLUMN())&amp;ROW()+9)</f>
        <v>0.0</v>
      </c>
      <c r="Q77" s="24">
        <f>INDIRECT($U$1&amp;"!"&amp;CHAR(55+COLUMN())&amp;ROW()+9)</f>
        <v>0.0</v>
      </c>
      <c r="R77" s="24">
        <f>INDIRECT($U$1&amp;"!"&amp;CHAR(55+COLUMN())&amp;ROW()+9)</f>
        <v>0.0</v>
      </c>
    </row>
    <row r="78" spans="2:21" hidden="1">
      <c r="B78" s="24">
        <f>INDIRECT($U$1&amp;"!"&amp;CHAR(64+COLUMN())&amp;ROW())</f>
        <v>2.0</v>
      </c>
      <c r="C78" s="21" t="str">
        <f>INDIRECT($U$1&amp;"!"&amp;CHAR(64+COLUMN())&amp;ROW())</f>
        <v/>
      </c>
      <c r="D78" s="21" t="str">
        <f>INDIRECT($U$1&amp;"!"&amp;CHAR(64+COLUMN())&amp;ROW())</f>
        <v/>
      </c>
      <c r="E78" s="21">
        <f>INDIRECT($U$1&amp;"!"&amp;CHAR(64+COLUMN())&amp;ROW())</f>
        <v>0.0</v>
      </c>
      <c r="F78" s="21">
        <f>INDIRECT($U$1&amp;"!"&amp;CHAR(64+COLUMN())&amp;ROW())</f>
        <v>7.0</v>
      </c>
      <c r="G78" s="21">
        <f>INDIRECT($U$1&amp;"!"&amp;CHAR(64+COLUMN())&amp;ROW())</f>
        <v>0.0</v>
      </c>
      <c r="H78" s="21">
        <f>INDIRECT($U$1&amp;"!"&amp;CHAR(64+COLUMN())&amp;ROW())</f>
        <v>0.0</v>
      </c>
      <c r="I78" s="21">
        <f>INDIRECT($U$1&amp;"!"&amp;CHAR(64+COLUMN())&amp;ROW())</f>
        <v>0.0</v>
      </c>
      <c r="K78" s="24">
        <f>INDIRECT($U$1&amp;"!"&amp;CHAR(55+COLUMN())&amp;ROW()+9)</f>
        <v>2.0</v>
      </c>
      <c r="L78" s="24" t="str">
        <f>INDIRECT($U$1&amp;"!"&amp;CHAR(55+COLUMN())&amp;ROW()+9)</f>
        <v/>
      </c>
      <c r="M78" s="24" t="str">
        <f>INDIRECT($U$1&amp;"!"&amp;CHAR(55+COLUMN())&amp;ROW()+9)</f>
        <v/>
      </c>
      <c r="N78" s="24">
        <f>INDIRECT($U$1&amp;"!"&amp;CHAR(55+COLUMN())&amp;ROW()+9)</f>
        <v>0.0</v>
      </c>
      <c r="O78" s="24">
        <f>INDIRECT($U$1&amp;"!"&amp;CHAR(55+COLUMN())&amp;ROW()+9)</f>
        <v>14.0</v>
      </c>
      <c r="P78" s="24">
        <f>INDIRECT($U$1&amp;"!"&amp;CHAR(55+COLUMN())&amp;ROW()+9)</f>
        <v>0.0</v>
      </c>
      <c r="Q78" s="24">
        <f>INDIRECT($U$1&amp;"!"&amp;CHAR(55+COLUMN())&amp;ROW()+9)</f>
        <v>0.0</v>
      </c>
      <c r="R78" s="24" t="str">
        <f>INDIRECT($U$1&amp;"!"&amp;CHAR(55+COLUMN())&amp;ROW()+9)</f>
        <v>C</v>
      </c>
    </row>
    <row r="79" spans="2:21" hidden="1">
      <c r="B79" s="24">
        <f>INDIRECT($U$1&amp;"!"&amp;CHAR(64+COLUMN())&amp;ROW())</f>
        <v>3.0</v>
      </c>
      <c r="C79" s="21" t="str">
        <f>INDIRECT($U$1&amp;"!"&amp;CHAR(64+COLUMN())&amp;ROW())</f>
        <v/>
      </c>
      <c r="D79" s="21" t="str">
        <f>INDIRECT($U$1&amp;"!"&amp;CHAR(64+COLUMN())&amp;ROW())</f>
        <v/>
      </c>
      <c r="E79" s="21">
        <f>INDIRECT($U$1&amp;"!"&amp;CHAR(64+COLUMN())&amp;ROW())</f>
        <v>0.0</v>
      </c>
      <c r="F79" s="21">
        <f>INDIRECT($U$1&amp;"!"&amp;CHAR(64+COLUMN())&amp;ROW())</f>
        <v>6.0</v>
      </c>
      <c r="G79" s="21">
        <f>INDIRECT($U$1&amp;"!"&amp;CHAR(64+COLUMN())&amp;ROW())</f>
        <v>0.0</v>
      </c>
      <c r="H79" s="21">
        <f>INDIRECT($U$1&amp;"!"&amp;CHAR(64+COLUMN())&amp;ROW())</f>
        <v>0.0</v>
      </c>
      <c r="I79" s="21">
        <f>INDIRECT($U$1&amp;"!"&amp;CHAR(64+COLUMN())&amp;ROW())</f>
        <v>0.0</v>
      </c>
      <c r="K79" s="24">
        <f>INDIRECT($U$1&amp;"!"&amp;CHAR(55+COLUMN())&amp;ROW()+9)</f>
        <v>3.0</v>
      </c>
      <c r="L79" s="24" t="str">
        <f>INDIRECT($U$1&amp;"!"&amp;CHAR(55+COLUMN())&amp;ROW()+9)</f>
        <v/>
      </c>
      <c r="M79" s="24" t="str">
        <f>INDIRECT($U$1&amp;"!"&amp;CHAR(55+COLUMN())&amp;ROW()+9)</f>
        <v/>
      </c>
      <c r="N79" s="24">
        <f>INDIRECT($U$1&amp;"!"&amp;CHAR(55+COLUMN())&amp;ROW()+9)</f>
        <v>0.0</v>
      </c>
      <c r="O79" s="24">
        <f>INDIRECT($U$1&amp;"!"&amp;CHAR(55+COLUMN())&amp;ROW()+9)</f>
        <v>12.0</v>
      </c>
      <c r="P79" s="24">
        <f>INDIRECT($U$1&amp;"!"&amp;CHAR(55+COLUMN())&amp;ROW()+9)</f>
        <v>0.0</v>
      </c>
      <c r="Q79" s="24">
        <f>INDIRECT($U$1&amp;"!"&amp;CHAR(55+COLUMN())&amp;ROW()+9)</f>
        <v>0.0</v>
      </c>
      <c r="R79" s="24" t="str">
        <f>INDIRECT($U$1&amp;"!"&amp;CHAR(55+COLUMN())&amp;ROW()+9)</f>
        <v>A</v>
      </c>
    </row>
    <row r="80" spans="2:21" hidden="1">
      <c r="B80" s="24" t="str">
        <f>INDIRECT($U$1&amp;"!"&amp;CHAR(64+COLUMN())&amp;ROW())</f>
        <v>4</v>
      </c>
      <c r="C80" s="21" t="str">
        <f>INDIRECT($U$1&amp;"!"&amp;CHAR(64+COLUMN())&amp;ROW())</f>
        <v/>
      </c>
      <c r="D80" s="21" t="str">
        <f>INDIRECT($U$1&amp;"!"&amp;CHAR(64+COLUMN())&amp;ROW())</f>
        <v/>
      </c>
      <c r="E80" s="21">
        <f>INDIRECT($U$1&amp;"!"&amp;CHAR(64+COLUMN())&amp;ROW())</f>
        <v>0.0</v>
      </c>
      <c r="F80" s="21">
        <f>INDIRECT($U$1&amp;"!"&amp;CHAR(64+COLUMN())&amp;ROW())</f>
        <v>5.0</v>
      </c>
      <c r="G80" s="21">
        <f>INDIRECT($U$1&amp;"!"&amp;CHAR(64+COLUMN())&amp;ROW())</f>
        <v>0.0</v>
      </c>
      <c r="H80" s="21">
        <f>INDIRECT($U$1&amp;"!"&amp;CHAR(64+COLUMN())&amp;ROW())</f>
        <v>0.0</v>
      </c>
      <c r="I80" s="21">
        <f>INDIRECT($U$1&amp;"!"&amp;CHAR(64+COLUMN())&amp;ROW())</f>
        <v>0.0</v>
      </c>
      <c r="K80" s="24" t="str">
        <f>INDIRECT($U$1&amp;"!"&amp;CHAR(55+COLUMN())&amp;ROW()+9)</f>
        <v>4</v>
      </c>
      <c r="L80" s="24" t="str">
        <f>INDIRECT($U$1&amp;"!"&amp;CHAR(55+COLUMN())&amp;ROW()+9)</f>
        <v/>
      </c>
      <c r="M80" s="24" t="str">
        <f>INDIRECT($U$1&amp;"!"&amp;CHAR(55+COLUMN())&amp;ROW()+9)</f>
        <v/>
      </c>
      <c r="N80" s="24">
        <f>INDIRECT($U$1&amp;"!"&amp;CHAR(55+COLUMN())&amp;ROW()+9)</f>
        <v>0.0</v>
      </c>
      <c r="O80" s="24">
        <f>INDIRECT($U$1&amp;"!"&amp;CHAR(55+COLUMN())&amp;ROW()+9)</f>
        <v>10.0</v>
      </c>
      <c r="P80" s="24">
        <f>INDIRECT($U$1&amp;"!"&amp;CHAR(55+COLUMN())&amp;ROW()+9)</f>
        <v>0.0</v>
      </c>
      <c r="Q80" s="24">
        <f>INDIRECT($U$1&amp;"!"&amp;CHAR(55+COLUMN())&amp;ROW()+9)</f>
        <v>0.0</v>
      </c>
      <c r="R80" s="24" t="str">
        <f>INDIRECT($U$1&amp;"!"&amp;CHAR(55+COLUMN())&amp;ROW()+9)</f>
        <v>R</v>
      </c>
    </row>
    <row r="81" spans="2:21" hidden="1">
      <c r="B81" s="24" t="str">
        <f>INDIRECT($U$1&amp;"!"&amp;CHAR(64+COLUMN())&amp;ROW())</f>
        <v>5</v>
      </c>
      <c r="C81" s="21" t="str">
        <f>INDIRECT($U$1&amp;"!"&amp;CHAR(64+COLUMN())&amp;ROW())</f>
        <v/>
      </c>
      <c r="D81" s="21" t="str">
        <f>INDIRECT($U$1&amp;"!"&amp;CHAR(64+COLUMN())&amp;ROW())</f>
        <v/>
      </c>
      <c r="E81" s="21">
        <f>INDIRECT($U$1&amp;"!"&amp;CHAR(64+COLUMN())&amp;ROW())</f>
        <v>0.0</v>
      </c>
      <c r="F81" s="21">
        <f>INDIRECT($U$1&amp;"!"&amp;CHAR(64+COLUMN())&amp;ROW())</f>
        <v>4.0</v>
      </c>
      <c r="G81" s="21">
        <f>INDIRECT($U$1&amp;"!"&amp;CHAR(64+COLUMN())&amp;ROW())</f>
        <v>0.0</v>
      </c>
      <c r="H81" s="21">
        <f>INDIRECT($U$1&amp;"!"&amp;CHAR(64+COLUMN())&amp;ROW())</f>
        <v>0.0</v>
      </c>
      <c r="I81" s="21">
        <f>INDIRECT($U$1&amp;"!"&amp;CHAR(64+COLUMN())&amp;ROW())</f>
        <v>0.0</v>
      </c>
      <c r="K81" s="24" t="str">
        <f>INDIRECT($U$1&amp;"!"&amp;CHAR(55+COLUMN())&amp;ROW()+9)</f>
        <v>5</v>
      </c>
      <c r="L81" s="24" t="str">
        <f>INDIRECT($U$1&amp;"!"&amp;CHAR(55+COLUMN())&amp;ROW()+9)</f>
        <v/>
      </c>
      <c r="M81" s="24" t="str">
        <f>INDIRECT($U$1&amp;"!"&amp;CHAR(55+COLUMN())&amp;ROW()+9)</f>
        <v/>
      </c>
      <c r="N81" s="24">
        <f>INDIRECT($U$1&amp;"!"&amp;CHAR(55+COLUMN())&amp;ROW()+9)</f>
        <v>0.0</v>
      </c>
      <c r="O81" s="24">
        <f>INDIRECT($U$1&amp;"!"&amp;CHAR(55+COLUMN())&amp;ROW()+9)</f>
        <v>8.0</v>
      </c>
      <c r="P81" s="24">
        <f>INDIRECT($U$1&amp;"!"&amp;CHAR(55+COLUMN())&amp;ROW()+9)</f>
        <v>0.0</v>
      </c>
      <c r="Q81" s="24">
        <f>INDIRECT($U$1&amp;"!"&amp;CHAR(55+COLUMN())&amp;ROW()+9)</f>
        <v>0.0</v>
      </c>
      <c r="R81" s="24" t="str">
        <f>INDIRECT($U$1&amp;"!"&amp;CHAR(55+COLUMN())&amp;ROW()+9)</f>
        <v>E</v>
      </c>
    </row>
    <row r="82" spans="2:21" hidden="1">
      <c r="B82" s="24" t="str">
        <f>INDIRECT($U$1&amp;"!"&amp;CHAR(64+COLUMN())&amp;ROW())</f>
        <v>6</v>
      </c>
      <c r="C82" s="21" t="str">
        <f>INDIRECT($U$1&amp;"!"&amp;CHAR(64+COLUMN())&amp;ROW())</f>
        <v/>
      </c>
      <c r="D82" s="21" t="str">
        <f>INDIRECT($U$1&amp;"!"&amp;CHAR(64+COLUMN())&amp;ROW())</f>
        <v/>
      </c>
      <c r="E82" s="21">
        <f>INDIRECT($U$1&amp;"!"&amp;CHAR(64+COLUMN())&amp;ROW())</f>
        <v>0.0</v>
      </c>
      <c r="F82" s="21">
        <f>INDIRECT($U$1&amp;"!"&amp;CHAR(64+COLUMN())&amp;ROW())</f>
        <v>3.0</v>
      </c>
      <c r="G82" s="21">
        <f>INDIRECT($U$1&amp;"!"&amp;CHAR(64+COLUMN())&amp;ROW())</f>
        <v>0.0</v>
      </c>
      <c r="H82" s="21">
        <f>INDIRECT($U$1&amp;"!"&amp;CHAR(64+COLUMN())&amp;ROW())</f>
        <v>0.0</v>
      </c>
      <c r="I82" s="21">
        <f>INDIRECT($U$1&amp;"!"&amp;CHAR(64+COLUMN())&amp;ROW())</f>
        <v>0.0</v>
      </c>
      <c r="K82" s="24" t="str">
        <f>INDIRECT($U$1&amp;"!"&amp;CHAR(55+COLUMN())&amp;ROW()+9)</f>
        <v>6</v>
      </c>
      <c r="L82" s="24" t="str">
        <f>INDIRECT($U$1&amp;"!"&amp;CHAR(55+COLUMN())&amp;ROW()+9)</f>
        <v/>
      </c>
      <c r="M82" s="24" t="str">
        <f>INDIRECT($U$1&amp;"!"&amp;CHAR(55+COLUMN())&amp;ROW()+9)</f>
        <v/>
      </c>
      <c r="N82" s="24">
        <f>INDIRECT($U$1&amp;"!"&amp;CHAR(55+COLUMN())&amp;ROW()+9)</f>
        <v>0.0</v>
      </c>
      <c r="O82" s="24">
        <f>INDIRECT($U$1&amp;"!"&amp;CHAR(55+COLUMN())&amp;ROW()+9)</f>
        <v>6.0</v>
      </c>
      <c r="P82" s="24">
        <f>INDIRECT($U$1&amp;"!"&amp;CHAR(55+COLUMN())&amp;ROW()+9)</f>
        <v>0.0</v>
      </c>
      <c r="Q82" s="24">
        <f>INDIRECT($U$1&amp;"!"&amp;CHAR(55+COLUMN())&amp;ROW()+9)</f>
        <v>0.0</v>
      </c>
      <c r="R82" s="24">
        <f>INDIRECT($U$1&amp;"!"&amp;CHAR(55+COLUMN())&amp;ROW()+9)</f>
        <v>0.0</v>
      </c>
    </row>
    <row r="83" spans="2:21" hidden="1">
      <c r="B83" s="24" t="str">
        <f>INDIRECT($U$1&amp;"!"&amp;CHAR(64+COLUMN())&amp;ROW())</f>
        <v>7</v>
      </c>
      <c r="C83" s="21" t="str">
        <f>INDIRECT($U$1&amp;"!"&amp;CHAR(64+COLUMN())&amp;ROW())</f>
        <v/>
      </c>
      <c r="D83" s="21" t="str">
        <f>INDIRECT($U$1&amp;"!"&amp;CHAR(64+COLUMN())&amp;ROW())</f>
        <v/>
      </c>
      <c r="E83" s="21">
        <f>INDIRECT($U$1&amp;"!"&amp;CHAR(64+COLUMN())&amp;ROW())</f>
        <v>0.0</v>
      </c>
      <c r="F83" s="21">
        <f>INDIRECT($U$1&amp;"!"&amp;CHAR(64+COLUMN())&amp;ROW())</f>
        <v>2.0</v>
      </c>
      <c r="G83" s="21">
        <f>INDIRECT($U$1&amp;"!"&amp;CHAR(64+COLUMN())&amp;ROW())</f>
        <v>0.0</v>
      </c>
      <c r="H83" s="21">
        <f>INDIRECT($U$1&amp;"!"&amp;CHAR(64+COLUMN())&amp;ROW())</f>
        <v>0.0</v>
      </c>
      <c r="I83" s="21">
        <f>INDIRECT($U$1&amp;"!"&amp;CHAR(64+COLUMN())&amp;ROW())</f>
        <v>0.0</v>
      </c>
      <c r="K83" s="24" t="str">
        <f>INDIRECT($U$1&amp;"!"&amp;CHAR(55+COLUMN())&amp;ROW()+9)</f>
        <v>7</v>
      </c>
      <c r="L83" s="24" t="str">
        <f>INDIRECT($U$1&amp;"!"&amp;CHAR(55+COLUMN())&amp;ROW()+9)</f>
        <v/>
      </c>
      <c r="M83" s="24" t="str">
        <f>INDIRECT($U$1&amp;"!"&amp;CHAR(55+COLUMN())&amp;ROW()+9)</f>
        <v/>
      </c>
      <c r="N83" s="24">
        <f>INDIRECT($U$1&amp;"!"&amp;CHAR(55+COLUMN())&amp;ROW()+9)</f>
        <v>0.0</v>
      </c>
      <c r="O83" s="24">
        <f>INDIRECT($U$1&amp;"!"&amp;CHAR(55+COLUMN())&amp;ROW()+9)</f>
        <v>4.0</v>
      </c>
      <c r="P83" s="24">
        <f>INDIRECT($U$1&amp;"!"&amp;CHAR(55+COLUMN())&amp;ROW()+9)</f>
        <v>0.0</v>
      </c>
      <c r="Q83" s="24">
        <f>INDIRECT($U$1&amp;"!"&amp;CHAR(55+COLUMN())&amp;ROW()+9)</f>
        <v>0.0</v>
      </c>
      <c r="R83" s="24">
        <f>INDIRECT($U$1&amp;"!"&amp;CHAR(55+COLUMN())&amp;ROW()+9)</f>
        <v>0.0</v>
      </c>
    </row>
    <row r="84" spans="2:21" hidden="1">
      <c r="B84" s="24" t="str">
        <f>INDIRECT($U$1&amp;"!"&amp;CHAR(64+COLUMN())&amp;ROW())</f>
        <v>8</v>
      </c>
      <c r="C84" s="21" t="str">
        <f>INDIRECT($U$1&amp;"!"&amp;CHAR(64+COLUMN())&amp;ROW())</f>
        <v/>
      </c>
      <c r="D84" s="21" t="str">
        <f>INDIRECT($U$1&amp;"!"&amp;CHAR(64+COLUMN())&amp;ROW())</f>
        <v/>
      </c>
      <c r="E84" s="21">
        <f>INDIRECT($U$1&amp;"!"&amp;CHAR(64+COLUMN())&amp;ROW())</f>
        <v>0.0</v>
      </c>
      <c r="F84" s="21">
        <f>INDIRECT($U$1&amp;"!"&amp;CHAR(64+COLUMN())&amp;ROW())</f>
        <v>1.0</v>
      </c>
      <c r="G84" s="21">
        <f>INDIRECT($U$1&amp;"!"&amp;CHAR(64+COLUMN())&amp;ROW())</f>
        <v>0.0</v>
      </c>
      <c r="H84" s="21">
        <f>INDIRECT($U$1&amp;"!"&amp;CHAR(64+COLUMN())&amp;ROW())</f>
        <v>0.0</v>
      </c>
      <c r="I84" s="21">
        <f>INDIRECT($U$1&amp;"!"&amp;CHAR(64+COLUMN())&amp;ROW())</f>
        <v>0.0</v>
      </c>
      <c r="K84" s="24" t="str">
        <f>INDIRECT($U$1&amp;"!"&amp;CHAR(55+COLUMN())&amp;ROW()+9)</f>
        <v>8</v>
      </c>
      <c r="L84" s="24" t="str">
        <f>INDIRECT($U$1&amp;"!"&amp;CHAR(55+COLUMN())&amp;ROW()+9)</f>
        <v/>
      </c>
      <c r="M84" s="24" t="str">
        <f>INDIRECT($U$1&amp;"!"&amp;CHAR(55+COLUMN())&amp;ROW()+9)</f>
        <v/>
      </c>
      <c r="N84" s="24">
        <f>INDIRECT($U$1&amp;"!"&amp;CHAR(55+COLUMN())&amp;ROW()+9)</f>
        <v>0.0</v>
      </c>
      <c r="O84" s="24">
        <f>INDIRECT($U$1&amp;"!"&amp;CHAR(55+COLUMN())&amp;ROW()+9)</f>
        <v>2.0</v>
      </c>
      <c r="P84" s="24">
        <f>INDIRECT($U$1&amp;"!"&amp;CHAR(55+COLUMN())&amp;ROW()+9)</f>
        <v>0.0</v>
      </c>
      <c r="Q84" s="24">
        <f>INDIRECT($U$1&amp;"!"&amp;CHAR(55+COLUMN())&amp;ROW()+9)</f>
        <v>0.0</v>
      </c>
      <c r="R84" s="24">
        <f>INDIRECT($U$1&amp;"!"&amp;CHAR(55+COLUMN())&amp;ROW()+9)</f>
        <v>0.0</v>
      </c>
    </row>
    <row r="85" spans="2:21">
      <c r="B85" s="24">
        <f>INDIRECT($U$1&amp;"!"&amp;CHAR(64+COLUMN())&amp;ROW())</f>
        <v>0.0</v>
      </c>
      <c r="C85" s="21" t="str">
        <f>INDIRECT($U$1&amp;"!"&amp;CHAR(64+COLUMN())&amp;ROW())</f>
        <v>U17 Men's A High Jump</v>
      </c>
      <c r="D85" s="21">
        <f>INDIRECT($U$1&amp;"!"&amp;CHAR(64+COLUMN())&amp;ROW())</f>
        <v>0.0</v>
      </c>
      <c r="E85" s="21">
        <f>INDIRECT($U$1&amp;"!"&amp;CHAR(64+COLUMN())&amp;ROW())</f>
        <v>0.0</v>
      </c>
      <c r="F85" s="21">
        <f>INDIRECT($U$1&amp;"!"&amp;CHAR(64+COLUMN())&amp;ROW())</f>
        <v>0.0</v>
      </c>
      <c r="G85" s="21">
        <f>INDIRECT($U$1&amp;"!"&amp;CHAR(64+COLUMN())&amp;ROW())</f>
        <v>0.0</v>
      </c>
      <c r="H85" s="21">
        <f>INDIRECT($U$1&amp;"!"&amp;CHAR(64+COLUMN())&amp;ROW())</f>
        <v>0.0</v>
      </c>
      <c r="I85" s="21">
        <f>INDIRECT($U$1&amp;"!"&amp;CHAR(64+COLUMN())&amp;ROW())</f>
        <v>0.0</v>
      </c>
      <c r="K85" s="24">
        <f>INDIRECT($U$1&amp;"!"&amp;CHAR(55+COLUMN())&amp;ROW()+9)</f>
        <v>0.0</v>
      </c>
      <c r="L85" s="24" t="str">
        <f>INDIRECT($U$1&amp;"!"&amp;CHAR(55+COLUMN())&amp;ROW()+9)</f>
        <v>U17 Men's B High Jump</v>
      </c>
      <c r="M85" s="24">
        <f>INDIRECT($U$1&amp;"!"&amp;CHAR(55+COLUMN())&amp;ROW()+9)</f>
        <v>0.0</v>
      </c>
      <c r="N85" s="24">
        <f>INDIRECT($U$1&amp;"!"&amp;CHAR(55+COLUMN())&amp;ROW()+9)</f>
        <v>0.0</v>
      </c>
      <c r="O85" s="24">
        <f>INDIRECT($U$1&amp;"!"&amp;CHAR(55+COLUMN())&amp;ROW()+9)</f>
        <v>0.0</v>
      </c>
      <c r="P85" s="24">
        <f>INDIRECT($U$1&amp;"!"&amp;CHAR(55+COLUMN())&amp;ROW()+9)</f>
        <v>0.0</v>
      </c>
      <c r="Q85" s="24">
        <f>INDIRECT($U$1&amp;"!"&amp;CHAR(55+COLUMN())&amp;ROW()+9)</f>
        <v>0.0</v>
      </c>
      <c r="R85" s="24">
        <f>INDIRECT($U$1&amp;"!"&amp;CHAR(55+COLUMN())&amp;ROW()+9)</f>
        <v>0.0</v>
      </c>
    </row>
    <row r="86" spans="2:21">
      <c r="B86" s="24">
        <f>INDIRECT($U$1&amp;"!"&amp;CHAR(64+COLUMN())&amp;ROW())</f>
        <v>1.0</v>
      </c>
      <c r="C86" s="21" t="str">
        <f>INDIRECT($U$1&amp;"!"&amp;CHAR(64+COLUMN())&amp;ROW())</f>
        <v/>
      </c>
      <c r="D86" s="21" t="str">
        <f>INDIRECT($U$1&amp;"!"&amp;CHAR(64+COLUMN())&amp;ROW())</f>
        <v/>
      </c>
      <c r="E86" s="117" t="str">
        <f>INDIRECT($U$1&amp;"!"&amp;CHAR(64+COLUMN())&amp;ROW())</f>
        <v>.</v>
      </c>
      <c r="F86" s="21">
        <f>INDIRECT($U$1&amp;"!"&amp;CHAR(64+COLUMN())&amp;ROW())</f>
        <v>16.0</v>
      </c>
      <c r="G86" s="21">
        <f>INDIRECT($U$1&amp;"!"&amp;CHAR(64+COLUMN())&amp;ROW())</f>
        <v>0.0</v>
      </c>
      <c r="H86" s="21">
        <f>INDIRECT($U$1&amp;"!"&amp;CHAR(64+COLUMN())&amp;ROW())</f>
        <v>0.0</v>
      </c>
      <c r="I86" s="21">
        <f>INDIRECT($U$1&amp;"!"&amp;CHAR(64+COLUMN())&amp;ROW())</f>
        <v>0.0</v>
      </c>
      <c r="K86" s="24">
        <f>INDIRECT($U$1&amp;"!"&amp;CHAR(55+COLUMN())&amp;ROW()+9)</f>
        <v>1.0</v>
      </c>
      <c r="L86" s="24" t="str">
        <f>INDIRECT($U$1&amp;"!"&amp;CHAR(55+COLUMN())&amp;ROW()+9)</f>
        <v/>
      </c>
      <c r="M86" s="24" t="str">
        <f>INDIRECT($U$1&amp;"!"&amp;CHAR(55+COLUMN())&amp;ROW()+9)</f>
        <v/>
      </c>
      <c r="N86" s="117" t="str">
        <f>INDIRECT($U$1&amp;"!"&amp;CHAR(55+COLUMN())&amp;ROW()+9)</f>
        <v>.</v>
      </c>
      <c r="O86" s="24">
        <f>INDIRECT($U$1&amp;"!"&amp;CHAR(55+COLUMN())&amp;ROW()+9)</f>
        <v>8.0</v>
      </c>
      <c r="P86" s="24">
        <f>INDIRECT($U$1&amp;"!"&amp;CHAR(55+COLUMN())&amp;ROW()+9)</f>
        <v>0.0</v>
      </c>
      <c r="Q86" s="24">
        <f>INDIRECT($U$1&amp;"!"&amp;CHAR(55+COLUMN())&amp;ROW()+9)</f>
        <v>0.0</v>
      </c>
      <c r="R86" s="24">
        <f>INDIRECT($U$1&amp;"!"&amp;CHAR(55+COLUMN())&amp;ROW()+9)</f>
        <v>0.0</v>
      </c>
    </row>
    <row r="87" spans="2:21">
      <c r="B87" s="24">
        <f>INDIRECT($U$1&amp;"!"&amp;CHAR(64+COLUMN())&amp;ROW())</f>
        <v>2.0</v>
      </c>
      <c r="C87" s="21" t="str">
        <f>INDIRECT($U$1&amp;"!"&amp;CHAR(64+COLUMN())&amp;ROW())</f>
        <v/>
      </c>
      <c r="D87" s="21" t="str">
        <f>INDIRECT($U$1&amp;"!"&amp;CHAR(64+COLUMN())&amp;ROW())</f>
        <v/>
      </c>
      <c r="E87" s="117">
        <f>INDIRECT($U$1&amp;"!"&amp;CHAR(64+COLUMN())&amp;ROW())</f>
        <v>0.0</v>
      </c>
      <c r="F87" s="21">
        <f>INDIRECT($U$1&amp;"!"&amp;CHAR(64+COLUMN())&amp;ROW())</f>
        <v>14.0</v>
      </c>
      <c r="G87" s="21">
        <f>INDIRECT($U$1&amp;"!"&amp;CHAR(64+COLUMN())&amp;ROW())</f>
        <v>0.0</v>
      </c>
      <c r="H87" s="21">
        <f>INDIRECT($U$1&amp;"!"&amp;CHAR(64+COLUMN())&amp;ROW())</f>
        <v>0.0</v>
      </c>
      <c r="I87" s="21" t="str">
        <f>INDIRECT($U$1&amp;"!"&amp;CHAR(64+COLUMN())&amp;ROW())</f>
        <v>C</v>
      </c>
      <c r="K87" s="24">
        <f>INDIRECT($U$1&amp;"!"&amp;CHAR(55+COLUMN())&amp;ROW()+9)</f>
        <v>2.0</v>
      </c>
      <c r="L87" s="24" t="str">
        <f>INDIRECT($U$1&amp;"!"&amp;CHAR(55+COLUMN())&amp;ROW()+9)</f>
        <v/>
      </c>
      <c r="M87" s="24" t="str">
        <f>INDIRECT($U$1&amp;"!"&amp;CHAR(55+COLUMN())&amp;ROW()+9)</f>
        <v/>
      </c>
      <c r="N87" s="117">
        <f>INDIRECT($U$1&amp;"!"&amp;CHAR(55+COLUMN())&amp;ROW()+9)</f>
        <v>0.0</v>
      </c>
      <c r="O87" s="24">
        <f>INDIRECT($U$1&amp;"!"&amp;CHAR(55+COLUMN())&amp;ROW()+9)</f>
        <v>7.0</v>
      </c>
      <c r="P87" s="24">
        <f>INDIRECT($U$1&amp;"!"&amp;CHAR(55+COLUMN())&amp;ROW()+9)</f>
        <v>0.0</v>
      </c>
      <c r="Q87" s="24">
        <f>INDIRECT($U$1&amp;"!"&amp;CHAR(55+COLUMN())&amp;ROW()+9)</f>
        <v>0.0</v>
      </c>
      <c r="R87" s="24" t="str">
        <f>INDIRECT($U$1&amp;"!"&amp;CHAR(55+COLUMN())&amp;ROW()+9)</f>
        <v>C</v>
      </c>
    </row>
    <row r="88" spans="2:21">
      <c r="B88" s="24">
        <f>INDIRECT($U$1&amp;"!"&amp;CHAR(64+COLUMN())&amp;ROW())</f>
        <v>3.0</v>
      </c>
      <c r="C88" s="21" t="str">
        <f>INDIRECT($U$1&amp;"!"&amp;CHAR(64+COLUMN())&amp;ROW())</f>
        <v/>
      </c>
      <c r="D88" s="21" t="str">
        <f>INDIRECT($U$1&amp;"!"&amp;CHAR(64+COLUMN())&amp;ROW())</f>
        <v/>
      </c>
      <c r="E88" s="117">
        <f>INDIRECT($U$1&amp;"!"&amp;CHAR(64+COLUMN())&amp;ROW())</f>
        <v>0.0</v>
      </c>
      <c r="F88" s="21">
        <f>INDIRECT($U$1&amp;"!"&amp;CHAR(64+COLUMN())&amp;ROW())</f>
        <v>12.0</v>
      </c>
      <c r="G88" s="21">
        <f>INDIRECT($U$1&amp;"!"&amp;CHAR(64+COLUMN())&amp;ROW())</f>
        <v>0.0</v>
      </c>
      <c r="H88" s="21">
        <f>INDIRECT($U$1&amp;"!"&amp;CHAR(64+COLUMN())&amp;ROW())</f>
        <v>0.0</v>
      </c>
      <c r="I88" s="21" t="str">
        <f>INDIRECT($U$1&amp;"!"&amp;CHAR(64+COLUMN())&amp;ROW())</f>
        <v>A</v>
      </c>
      <c r="K88" s="24">
        <f>INDIRECT($U$1&amp;"!"&amp;CHAR(55+COLUMN())&amp;ROW()+9)</f>
        <v>3.0</v>
      </c>
      <c r="L88" s="24" t="str">
        <f>INDIRECT($U$1&amp;"!"&amp;CHAR(55+COLUMN())&amp;ROW()+9)</f>
        <v/>
      </c>
      <c r="M88" s="24" t="str">
        <f>INDIRECT($U$1&amp;"!"&amp;CHAR(55+COLUMN())&amp;ROW()+9)</f>
        <v/>
      </c>
      <c r="N88" s="117">
        <f>INDIRECT($U$1&amp;"!"&amp;CHAR(55+COLUMN())&amp;ROW()+9)</f>
        <v>0.0</v>
      </c>
      <c r="O88" s="24">
        <f>INDIRECT($U$1&amp;"!"&amp;CHAR(55+COLUMN())&amp;ROW()+9)</f>
        <v>6.0</v>
      </c>
      <c r="P88" s="24">
        <f>INDIRECT($U$1&amp;"!"&amp;CHAR(55+COLUMN())&amp;ROW()+9)</f>
        <v>0.0</v>
      </c>
      <c r="Q88" s="24">
        <f>INDIRECT($U$1&amp;"!"&amp;CHAR(55+COLUMN())&amp;ROW()+9)</f>
        <v>0.0</v>
      </c>
      <c r="R88" s="24" t="str">
        <f>INDIRECT($U$1&amp;"!"&amp;CHAR(55+COLUMN())&amp;ROW()+9)</f>
        <v>A</v>
      </c>
    </row>
    <row r="89" spans="2:21">
      <c r="B89" s="24" t="str">
        <f>INDIRECT($U$1&amp;"!"&amp;CHAR(64+COLUMN())&amp;ROW())</f>
        <v>4</v>
      </c>
      <c r="C89" s="21" t="str">
        <f>INDIRECT($U$1&amp;"!"&amp;CHAR(64+COLUMN())&amp;ROW())</f>
        <v/>
      </c>
      <c r="D89" s="21" t="str">
        <f>INDIRECT($U$1&amp;"!"&amp;CHAR(64+COLUMN())&amp;ROW())</f>
        <v/>
      </c>
      <c r="E89" s="117">
        <f>INDIRECT($U$1&amp;"!"&amp;CHAR(64+COLUMN())&amp;ROW())</f>
        <v>0.0</v>
      </c>
      <c r="F89" s="21">
        <f>INDIRECT($U$1&amp;"!"&amp;CHAR(64+COLUMN())&amp;ROW())</f>
        <v>10.0</v>
      </c>
      <c r="G89" s="21">
        <f>INDIRECT($U$1&amp;"!"&amp;CHAR(64+COLUMN())&amp;ROW())</f>
        <v>0.0</v>
      </c>
      <c r="H89" s="21">
        <f>INDIRECT($U$1&amp;"!"&amp;CHAR(64+COLUMN())&amp;ROW())</f>
        <v>0.0</v>
      </c>
      <c r="I89" s="21" t="str">
        <f>INDIRECT($U$1&amp;"!"&amp;CHAR(64+COLUMN())&amp;ROW())</f>
        <v>R</v>
      </c>
      <c r="K89" s="24" t="str">
        <f>INDIRECT($U$1&amp;"!"&amp;CHAR(55+COLUMN())&amp;ROW()+9)</f>
        <v>4</v>
      </c>
      <c r="L89" s="24" t="str">
        <f>INDIRECT($U$1&amp;"!"&amp;CHAR(55+COLUMN())&amp;ROW()+9)</f>
        <v/>
      </c>
      <c r="M89" s="24" t="str">
        <f>INDIRECT($U$1&amp;"!"&amp;CHAR(55+COLUMN())&amp;ROW()+9)</f>
        <v/>
      </c>
      <c r="N89" s="117">
        <f>INDIRECT($U$1&amp;"!"&amp;CHAR(55+COLUMN())&amp;ROW()+9)</f>
        <v>0.0</v>
      </c>
      <c r="O89" s="24">
        <f>INDIRECT($U$1&amp;"!"&amp;CHAR(55+COLUMN())&amp;ROW()+9)</f>
        <v>5.0</v>
      </c>
      <c r="P89" s="24">
        <f>INDIRECT($U$1&amp;"!"&amp;CHAR(55+COLUMN())&amp;ROW()+9)</f>
        <v>0.0</v>
      </c>
      <c r="Q89" s="24">
        <f>INDIRECT($U$1&amp;"!"&amp;CHAR(55+COLUMN())&amp;ROW()+9)</f>
        <v>0.0</v>
      </c>
      <c r="R89" s="24" t="str">
        <f>INDIRECT($U$1&amp;"!"&amp;CHAR(55+COLUMN())&amp;ROW()+9)</f>
        <v>R</v>
      </c>
    </row>
    <row r="90" spans="2:21">
      <c r="B90" s="24" t="str">
        <f>INDIRECT($U$1&amp;"!"&amp;CHAR(64+COLUMN())&amp;ROW())</f>
        <v>5</v>
      </c>
      <c r="C90" s="21" t="str">
        <f>INDIRECT($U$1&amp;"!"&amp;CHAR(64+COLUMN())&amp;ROW())</f>
        <v/>
      </c>
      <c r="D90" s="21" t="str">
        <f>INDIRECT($U$1&amp;"!"&amp;CHAR(64+COLUMN())&amp;ROW())</f>
        <v/>
      </c>
      <c r="E90" s="117">
        <f>INDIRECT($U$1&amp;"!"&amp;CHAR(64+COLUMN())&amp;ROW())</f>
        <v>0.0</v>
      </c>
      <c r="F90" s="21">
        <f>INDIRECT($U$1&amp;"!"&amp;CHAR(64+COLUMN())&amp;ROW())</f>
        <v>8.0</v>
      </c>
      <c r="G90" s="21">
        <f>INDIRECT($U$1&amp;"!"&amp;CHAR(64+COLUMN())&amp;ROW())</f>
        <v>0.0</v>
      </c>
      <c r="H90" s="21">
        <f>INDIRECT($U$1&amp;"!"&amp;CHAR(64+COLUMN())&amp;ROW())</f>
        <v>0.0</v>
      </c>
      <c r="I90" s="21" t="str">
        <f>INDIRECT($U$1&amp;"!"&amp;CHAR(64+COLUMN())&amp;ROW())</f>
        <v>E</v>
      </c>
      <c r="K90" s="24" t="str">
        <f>INDIRECT($U$1&amp;"!"&amp;CHAR(55+COLUMN())&amp;ROW()+9)</f>
        <v>5</v>
      </c>
      <c r="L90" s="24" t="str">
        <f>INDIRECT($U$1&amp;"!"&amp;CHAR(55+COLUMN())&amp;ROW()+9)</f>
        <v/>
      </c>
      <c r="M90" s="24" t="str">
        <f>INDIRECT($U$1&amp;"!"&amp;CHAR(55+COLUMN())&amp;ROW()+9)</f>
        <v/>
      </c>
      <c r="N90" s="117">
        <f>INDIRECT($U$1&amp;"!"&amp;CHAR(55+COLUMN())&amp;ROW()+9)</f>
        <v>0.0</v>
      </c>
      <c r="O90" s="24">
        <f>INDIRECT($U$1&amp;"!"&amp;CHAR(55+COLUMN())&amp;ROW()+9)</f>
        <v>4.0</v>
      </c>
      <c r="P90" s="24">
        <f>INDIRECT($U$1&amp;"!"&amp;CHAR(55+COLUMN())&amp;ROW()+9)</f>
        <v>0.0</v>
      </c>
      <c r="Q90" s="24">
        <f>INDIRECT($U$1&amp;"!"&amp;CHAR(55+COLUMN())&amp;ROW()+9)</f>
        <v>0.0</v>
      </c>
      <c r="R90" s="24" t="str">
        <f>INDIRECT($U$1&amp;"!"&amp;CHAR(55+COLUMN())&amp;ROW()+9)</f>
        <v>E</v>
      </c>
    </row>
    <row r="91" spans="2:21">
      <c r="B91" s="24" t="str">
        <f>INDIRECT($U$1&amp;"!"&amp;CHAR(64+COLUMN())&amp;ROW())</f>
        <v>6</v>
      </c>
      <c r="C91" s="21" t="str">
        <f>INDIRECT($U$1&amp;"!"&amp;CHAR(64+COLUMN())&amp;ROW())</f>
        <v/>
      </c>
      <c r="D91" s="21" t="str">
        <f>INDIRECT($U$1&amp;"!"&amp;CHAR(64+COLUMN())&amp;ROW())</f>
        <v/>
      </c>
      <c r="E91" s="117">
        <f>INDIRECT($U$1&amp;"!"&amp;CHAR(64+COLUMN())&amp;ROW())</f>
        <v>0.0</v>
      </c>
      <c r="F91" s="21">
        <f>INDIRECT($U$1&amp;"!"&amp;CHAR(64+COLUMN())&amp;ROW())</f>
        <v>6.0</v>
      </c>
      <c r="G91" s="21">
        <f>INDIRECT($U$1&amp;"!"&amp;CHAR(64+COLUMN())&amp;ROW())</f>
        <v>0.0</v>
      </c>
      <c r="H91" s="21">
        <f>INDIRECT($U$1&amp;"!"&amp;CHAR(64+COLUMN())&amp;ROW())</f>
        <v>0.0</v>
      </c>
      <c r="I91" s="21">
        <f>INDIRECT($U$1&amp;"!"&amp;CHAR(64+COLUMN())&amp;ROW())</f>
        <v>0.0</v>
      </c>
      <c r="K91" s="24" t="str">
        <f>INDIRECT($U$1&amp;"!"&amp;CHAR(55+COLUMN())&amp;ROW()+9)</f>
        <v>6</v>
      </c>
      <c r="L91" s="24" t="str">
        <f>INDIRECT($U$1&amp;"!"&amp;CHAR(55+COLUMN())&amp;ROW()+9)</f>
        <v/>
      </c>
      <c r="M91" s="24" t="str">
        <f>INDIRECT($U$1&amp;"!"&amp;CHAR(55+COLUMN())&amp;ROW()+9)</f>
        <v/>
      </c>
      <c r="N91" s="117">
        <f>INDIRECT($U$1&amp;"!"&amp;CHAR(55+COLUMN())&amp;ROW()+9)</f>
        <v>0.0</v>
      </c>
      <c r="O91" s="24">
        <f>INDIRECT($U$1&amp;"!"&amp;CHAR(55+COLUMN())&amp;ROW()+9)</f>
        <v>3.0</v>
      </c>
      <c r="P91" s="24">
        <f>INDIRECT($U$1&amp;"!"&amp;CHAR(55+COLUMN())&amp;ROW()+9)</f>
        <v>0.0</v>
      </c>
      <c r="Q91" s="24">
        <f>INDIRECT($U$1&amp;"!"&amp;CHAR(55+COLUMN())&amp;ROW()+9)</f>
        <v>0.0</v>
      </c>
      <c r="R91" s="24">
        <f>INDIRECT($U$1&amp;"!"&amp;CHAR(55+COLUMN())&amp;ROW()+9)</f>
        <v>0.0</v>
      </c>
    </row>
    <row r="92" spans="2:21">
      <c r="B92" s="24" t="str">
        <f>INDIRECT($U$1&amp;"!"&amp;CHAR(64+COLUMN())&amp;ROW())</f>
        <v>7</v>
      </c>
      <c r="C92" s="21" t="str">
        <f>INDIRECT($U$1&amp;"!"&amp;CHAR(64+COLUMN())&amp;ROW())</f>
        <v/>
      </c>
      <c r="D92" s="21" t="str">
        <f>INDIRECT($U$1&amp;"!"&amp;CHAR(64+COLUMN())&amp;ROW())</f>
        <v/>
      </c>
      <c r="E92" s="117">
        <f>INDIRECT($U$1&amp;"!"&amp;CHAR(64+COLUMN())&amp;ROW())</f>
        <v>0.0</v>
      </c>
      <c r="F92" s="21">
        <f>INDIRECT($U$1&amp;"!"&amp;CHAR(64+COLUMN())&amp;ROW())</f>
        <v>4.0</v>
      </c>
      <c r="G92" s="21">
        <f>INDIRECT($U$1&amp;"!"&amp;CHAR(64+COLUMN())&amp;ROW())</f>
        <v>0.0</v>
      </c>
      <c r="H92" s="21">
        <f>INDIRECT($U$1&amp;"!"&amp;CHAR(64+COLUMN())&amp;ROW())</f>
        <v>0.0</v>
      </c>
      <c r="I92" s="21">
        <f>INDIRECT($U$1&amp;"!"&amp;CHAR(64+COLUMN())&amp;ROW())</f>
        <v>0.0</v>
      </c>
      <c r="K92" s="24" t="str">
        <f>INDIRECT($U$1&amp;"!"&amp;CHAR(55+COLUMN())&amp;ROW()+9)</f>
        <v>7</v>
      </c>
      <c r="L92" s="24" t="str">
        <f>INDIRECT($U$1&amp;"!"&amp;CHAR(55+COLUMN())&amp;ROW()+9)</f>
        <v/>
      </c>
      <c r="M92" s="24" t="str">
        <f>INDIRECT($U$1&amp;"!"&amp;CHAR(55+COLUMN())&amp;ROW()+9)</f>
        <v/>
      </c>
      <c r="N92" s="117">
        <f>INDIRECT($U$1&amp;"!"&amp;CHAR(55+COLUMN())&amp;ROW()+9)</f>
        <v>0.0</v>
      </c>
      <c r="O92" s="24">
        <f>INDIRECT($U$1&amp;"!"&amp;CHAR(55+COLUMN())&amp;ROW()+9)</f>
        <v>2.0</v>
      </c>
      <c r="P92" s="24">
        <f>INDIRECT($U$1&amp;"!"&amp;CHAR(55+COLUMN())&amp;ROW()+9)</f>
        <v>0.0</v>
      </c>
      <c r="Q92" s="24">
        <f>INDIRECT($U$1&amp;"!"&amp;CHAR(55+COLUMN())&amp;ROW()+9)</f>
        <v>0.0</v>
      </c>
      <c r="R92" s="24">
        <f>INDIRECT($U$1&amp;"!"&amp;CHAR(55+COLUMN())&amp;ROW()+9)</f>
        <v>0.0</v>
      </c>
    </row>
    <row r="93" spans="2:21">
      <c r="B93" s="24" t="str">
        <f>INDIRECT($U$1&amp;"!"&amp;CHAR(64+COLUMN())&amp;ROW())</f>
        <v>8</v>
      </c>
      <c r="C93" s="21" t="str">
        <f>INDIRECT($U$1&amp;"!"&amp;CHAR(64+COLUMN())&amp;ROW())</f>
        <v/>
      </c>
      <c r="D93" s="21" t="str">
        <f>INDIRECT($U$1&amp;"!"&amp;CHAR(64+COLUMN())&amp;ROW())</f>
        <v/>
      </c>
      <c r="E93" s="117">
        <f>INDIRECT($U$1&amp;"!"&amp;CHAR(64+COLUMN())&amp;ROW())</f>
        <v>0.0</v>
      </c>
      <c r="F93" s="21">
        <f>INDIRECT($U$1&amp;"!"&amp;CHAR(64+COLUMN())&amp;ROW())</f>
        <v>2.0</v>
      </c>
      <c r="G93" s="21">
        <f>INDIRECT($U$1&amp;"!"&amp;CHAR(64+COLUMN())&amp;ROW())</f>
        <v>0.0</v>
      </c>
      <c r="H93" s="21">
        <f>INDIRECT($U$1&amp;"!"&amp;CHAR(64+COLUMN())&amp;ROW())</f>
        <v>0.0</v>
      </c>
      <c r="I93" s="21">
        <f>INDIRECT($U$1&amp;"!"&amp;CHAR(64+COLUMN())&amp;ROW())</f>
        <v>0.0</v>
      </c>
      <c r="K93" s="24" t="str">
        <f>INDIRECT($U$1&amp;"!"&amp;CHAR(55+COLUMN())&amp;ROW()+9)</f>
        <v>8</v>
      </c>
      <c r="L93" s="24" t="str">
        <f>INDIRECT($U$1&amp;"!"&amp;CHAR(55+COLUMN())&amp;ROW()+9)</f>
        <v/>
      </c>
      <c r="M93" s="24" t="str">
        <f>INDIRECT($U$1&amp;"!"&amp;CHAR(55+COLUMN())&amp;ROW()+9)</f>
        <v/>
      </c>
      <c r="N93" s="117">
        <f>INDIRECT($U$1&amp;"!"&amp;CHAR(55+COLUMN())&amp;ROW()+9)</f>
        <v>0.0</v>
      </c>
      <c r="O93" s="24">
        <f>INDIRECT($U$1&amp;"!"&amp;CHAR(55+COLUMN())&amp;ROW()+9)</f>
        <v>1.0</v>
      </c>
      <c r="P93" s="24">
        <f>INDIRECT($U$1&amp;"!"&amp;CHAR(55+COLUMN())&amp;ROW()+9)</f>
        <v>0.0</v>
      </c>
      <c r="Q93" s="24">
        <f>INDIRECT($U$1&amp;"!"&amp;CHAR(55+COLUMN())&amp;ROW()+9)</f>
        <v>0.0</v>
      </c>
      <c r="R93" s="24">
        <f>INDIRECT($U$1&amp;"!"&amp;CHAR(55+COLUMN())&amp;ROW()+9)</f>
        <v>0.0</v>
      </c>
    </row>
    <row r="94" spans="2:21" hidden="1">
      <c r="B94" s="24">
        <f>INDIRECT($U$1&amp;"!"&amp;CHAR(64+COLUMN())&amp;ROW())</f>
        <v>0.0</v>
      </c>
      <c r="C94" s="21" t="str">
        <f>INDIRECT($U$1&amp;"!"&amp;CHAR(64+COLUMN())&amp;ROW())</f>
        <v>U17 Men's B High Jump</v>
      </c>
      <c r="D94" s="21">
        <f>INDIRECT($U$1&amp;"!"&amp;CHAR(64+COLUMN())&amp;ROW())</f>
        <v>0.0</v>
      </c>
      <c r="E94" s="21">
        <f>INDIRECT($U$1&amp;"!"&amp;CHAR(64+COLUMN())&amp;ROW())</f>
        <v>0.0</v>
      </c>
      <c r="F94" s="21">
        <f>INDIRECT($U$1&amp;"!"&amp;CHAR(64+COLUMN())&amp;ROW())</f>
        <v>0.0</v>
      </c>
      <c r="G94" s="21">
        <f>INDIRECT($U$1&amp;"!"&amp;CHAR(64+COLUMN())&amp;ROW())</f>
        <v>0.0</v>
      </c>
      <c r="H94" s="21">
        <f>INDIRECT($U$1&amp;"!"&amp;CHAR(64+COLUMN())&amp;ROW())</f>
        <v>0.0</v>
      </c>
      <c r="I94" s="21">
        <f>INDIRECT($U$1&amp;"!"&amp;CHAR(64+COLUMN())&amp;ROW())</f>
        <v>0.0</v>
      </c>
      <c r="K94" s="24">
        <f>INDIRECT($U$1&amp;"!"&amp;CHAR(55+COLUMN())&amp;ROW()+9)</f>
        <v>0.0</v>
      </c>
      <c r="L94" s="24" t="str">
        <f>INDIRECT($U$1&amp;"!"&amp;CHAR(55+COLUMN())&amp;ROW()+9)</f>
        <v>U17 Men's A Shot Putt</v>
      </c>
      <c r="M94" s="24">
        <f>INDIRECT($U$1&amp;"!"&amp;CHAR(55+COLUMN())&amp;ROW()+9)</f>
        <v>0.0</v>
      </c>
      <c r="N94" s="24">
        <f>INDIRECT($U$1&amp;"!"&amp;CHAR(55+COLUMN())&amp;ROW()+9)</f>
        <v>0.0</v>
      </c>
      <c r="O94" s="24">
        <f>INDIRECT($U$1&amp;"!"&amp;CHAR(55+COLUMN())&amp;ROW()+9)</f>
        <v>0.0</v>
      </c>
      <c r="P94" s="24">
        <f>INDIRECT($U$1&amp;"!"&amp;CHAR(55+COLUMN())&amp;ROW()+9)</f>
        <v>0.0</v>
      </c>
      <c r="Q94" s="24">
        <f>INDIRECT($U$1&amp;"!"&amp;CHAR(55+COLUMN())&amp;ROW()+9)</f>
        <v>0.0</v>
      </c>
      <c r="R94" s="24">
        <f>INDIRECT($U$1&amp;"!"&amp;CHAR(55+COLUMN())&amp;ROW()+9)</f>
        <v>0.0</v>
      </c>
    </row>
    <row r="95" spans="2:21" hidden="1">
      <c r="B95" s="24">
        <f>INDIRECT($U$1&amp;"!"&amp;CHAR(64+COLUMN())&amp;ROW())</f>
        <v>1.0</v>
      </c>
      <c r="C95" s="21" t="str">
        <f>INDIRECT($U$1&amp;"!"&amp;CHAR(64+COLUMN())&amp;ROW())</f>
        <v/>
      </c>
      <c r="D95" s="21" t="str">
        <f>INDIRECT($U$1&amp;"!"&amp;CHAR(64+COLUMN())&amp;ROW())</f>
        <v/>
      </c>
      <c r="E95" s="21" t="str">
        <f>INDIRECT($U$1&amp;"!"&amp;CHAR(64+COLUMN())&amp;ROW())</f>
        <v>.</v>
      </c>
      <c r="F95" s="21">
        <f>INDIRECT($U$1&amp;"!"&amp;CHAR(64+COLUMN())&amp;ROW())</f>
        <v>8.0</v>
      </c>
      <c r="G95" s="21">
        <f>INDIRECT($U$1&amp;"!"&amp;CHAR(64+COLUMN())&amp;ROW())</f>
        <v>0.0</v>
      </c>
      <c r="H95" s="21">
        <f>INDIRECT($U$1&amp;"!"&amp;CHAR(64+COLUMN())&amp;ROW())</f>
        <v>0.0</v>
      </c>
      <c r="I95" s="21">
        <f>INDIRECT($U$1&amp;"!"&amp;CHAR(64+COLUMN())&amp;ROW())</f>
        <v>0.0</v>
      </c>
      <c r="K95" s="24">
        <f>INDIRECT($U$1&amp;"!"&amp;CHAR(55+COLUMN())&amp;ROW()+9)</f>
        <v>1.0</v>
      </c>
      <c r="L95" s="24" t="str">
        <f>INDIRECT($U$1&amp;"!"&amp;CHAR(55+COLUMN())&amp;ROW()+9)</f>
        <v/>
      </c>
      <c r="M95" s="24" t="str">
        <f>INDIRECT($U$1&amp;"!"&amp;CHAR(55+COLUMN())&amp;ROW()+9)</f>
        <v/>
      </c>
      <c r="N95" s="24" t="str">
        <f>INDIRECT($U$1&amp;"!"&amp;CHAR(55+COLUMN())&amp;ROW()+9)</f>
        <v>.</v>
      </c>
      <c r="O95" s="24">
        <f>INDIRECT($U$1&amp;"!"&amp;CHAR(55+COLUMN())&amp;ROW()+9)</f>
        <v>16.0</v>
      </c>
      <c r="P95" s="24">
        <f>INDIRECT($U$1&amp;"!"&amp;CHAR(55+COLUMN())&amp;ROW()+9)</f>
        <v>0.0</v>
      </c>
      <c r="Q95" s="24">
        <f>INDIRECT($U$1&amp;"!"&amp;CHAR(55+COLUMN())&amp;ROW()+9)</f>
        <v>0.0</v>
      </c>
      <c r="R95" s="24">
        <f>INDIRECT($U$1&amp;"!"&amp;CHAR(55+COLUMN())&amp;ROW()+9)</f>
        <v>0.0</v>
      </c>
    </row>
    <row r="96" spans="2:21" hidden="1">
      <c r="B96" s="24">
        <f>INDIRECT($U$1&amp;"!"&amp;CHAR(64+COLUMN())&amp;ROW())</f>
        <v>2.0</v>
      </c>
      <c r="C96" s="21" t="str">
        <f>INDIRECT($U$1&amp;"!"&amp;CHAR(64+COLUMN())&amp;ROW())</f>
        <v/>
      </c>
      <c r="D96" s="21" t="str">
        <f>INDIRECT($U$1&amp;"!"&amp;CHAR(64+COLUMN())&amp;ROW())</f>
        <v/>
      </c>
      <c r="E96" s="21">
        <f>INDIRECT($U$1&amp;"!"&amp;CHAR(64+COLUMN())&amp;ROW())</f>
        <v>0.0</v>
      </c>
      <c r="F96" s="21">
        <f>INDIRECT($U$1&amp;"!"&amp;CHAR(64+COLUMN())&amp;ROW())</f>
        <v>7.0</v>
      </c>
      <c r="G96" s="21">
        <f>INDIRECT($U$1&amp;"!"&amp;CHAR(64+COLUMN())&amp;ROW())</f>
        <v>0.0</v>
      </c>
      <c r="H96" s="21">
        <f>INDIRECT($U$1&amp;"!"&amp;CHAR(64+COLUMN())&amp;ROW())</f>
        <v>0.0</v>
      </c>
      <c r="I96" s="21" t="str">
        <f>INDIRECT($U$1&amp;"!"&amp;CHAR(64+COLUMN())&amp;ROW())</f>
        <v>C</v>
      </c>
      <c r="K96" s="24">
        <f>INDIRECT($U$1&amp;"!"&amp;CHAR(55+COLUMN())&amp;ROW()+9)</f>
        <v>2.0</v>
      </c>
      <c r="L96" s="24" t="str">
        <f>INDIRECT($U$1&amp;"!"&amp;CHAR(55+COLUMN())&amp;ROW()+9)</f>
        <v/>
      </c>
      <c r="M96" s="24" t="str">
        <f>INDIRECT($U$1&amp;"!"&amp;CHAR(55+COLUMN())&amp;ROW()+9)</f>
        <v/>
      </c>
      <c r="N96" s="24">
        <f>INDIRECT($U$1&amp;"!"&amp;CHAR(55+COLUMN())&amp;ROW()+9)</f>
        <v>0.0</v>
      </c>
      <c r="O96" s="24">
        <f>INDIRECT($U$1&amp;"!"&amp;CHAR(55+COLUMN())&amp;ROW()+9)</f>
        <v>14.0</v>
      </c>
      <c r="P96" s="24">
        <f>INDIRECT($U$1&amp;"!"&amp;CHAR(55+COLUMN())&amp;ROW()+9)</f>
        <v>0.0</v>
      </c>
      <c r="Q96" s="24">
        <f>INDIRECT($U$1&amp;"!"&amp;CHAR(55+COLUMN())&amp;ROW()+9)</f>
        <v>0.0</v>
      </c>
      <c r="R96" s="24">
        <f>INDIRECT($U$1&amp;"!"&amp;CHAR(55+COLUMN())&amp;ROW()+9)</f>
        <v>0.0</v>
      </c>
    </row>
    <row r="97" spans="2:21" hidden="1">
      <c r="B97" s="24">
        <f>INDIRECT($U$1&amp;"!"&amp;CHAR(64+COLUMN())&amp;ROW())</f>
        <v>3.0</v>
      </c>
      <c r="C97" s="21" t="str">
        <f>INDIRECT($U$1&amp;"!"&amp;CHAR(64+COLUMN())&amp;ROW())</f>
        <v/>
      </c>
      <c r="D97" s="21" t="str">
        <f>INDIRECT($U$1&amp;"!"&amp;CHAR(64+COLUMN())&amp;ROW())</f>
        <v/>
      </c>
      <c r="E97" s="21">
        <f>INDIRECT($U$1&amp;"!"&amp;CHAR(64+COLUMN())&amp;ROW())</f>
        <v>0.0</v>
      </c>
      <c r="F97" s="21">
        <f>INDIRECT($U$1&amp;"!"&amp;CHAR(64+COLUMN())&amp;ROW())</f>
        <v>6.0</v>
      </c>
      <c r="G97" s="21">
        <f>INDIRECT($U$1&amp;"!"&amp;CHAR(64+COLUMN())&amp;ROW())</f>
        <v>0.0</v>
      </c>
      <c r="H97" s="21">
        <f>INDIRECT($U$1&amp;"!"&amp;CHAR(64+COLUMN())&amp;ROW())</f>
        <v>0.0</v>
      </c>
      <c r="I97" s="21" t="str">
        <f>INDIRECT($U$1&amp;"!"&amp;CHAR(64+COLUMN())&amp;ROW())</f>
        <v>A</v>
      </c>
      <c r="K97" s="24">
        <f>INDIRECT($U$1&amp;"!"&amp;CHAR(55+COLUMN())&amp;ROW()+9)</f>
        <v>3.0</v>
      </c>
      <c r="L97" s="24" t="str">
        <f>INDIRECT($U$1&amp;"!"&amp;CHAR(55+COLUMN())&amp;ROW()+9)</f>
        <v/>
      </c>
      <c r="M97" s="24" t="str">
        <f>INDIRECT($U$1&amp;"!"&amp;CHAR(55+COLUMN())&amp;ROW()+9)</f>
        <v/>
      </c>
      <c r="N97" s="24">
        <f>INDIRECT($U$1&amp;"!"&amp;CHAR(55+COLUMN())&amp;ROW()+9)</f>
        <v>0.0</v>
      </c>
      <c r="O97" s="24">
        <f>INDIRECT($U$1&amp;"!"&amp;CHAR(55+COLUMN())&amp;ROW()+9)</f>
        <v>12.0</v>
      </c>
      <c r="P97" s="24">
        <f>INDIRECT($U$1&amp;"!"&amp;CHAR(55+COLUMN())&amp;ROW()+9)</f>
        <v>0.0</v>
      </c>
      <c r="Q97" s="24">
        <f>INDIRECT($U$1&amp;"!"&amp;CHAR(55+COLUMN())&amp;ROW()+9)</f>
        <v>0.0</v>
      </c>
      <c r="R97" s="24">
        <f>INDIRECT($U$1&amp;"!"&amp;CHAR(55+COLUMN())&amp;ROW()+9)</f>
        <v>0.0</v>
      </c>
    </row>
    <row r="98" spans="2:21" hidden="1">
      <c r="B98" s="24" t="str">
        <f>INDIRECT($U$1&amp;"!"&amp;CHAR(64+COLUMN())&amp;ROW())</f>
        <v>4</v>
      </c>
      <c r="C98" s="21" t="str">
        <f>INDIRECT($U$1&amp;"!"&amp;CHAR(64+COLUMN())&amp;ROW())</f>
        <v/>
      </c>
      <c r="D98" s="21" t="str">
        <f>INDIRECT($U$1&amp;"!"&amp;CHAR(64+COLUMN())&amp;ROW())</f>
        <v/>
      </c>
      <c r="E98" s="21">
        <f>INDIRECT($U$1&amp;"!"&amp;CHAR(64+COLUMN())&amp;ROW())</f>
        <v>0.0</v>
      </c>
      <c r="F98" s="21">
        <f>INDIRECT($U$1&amp;"!"&amp;CHAR(64+COLUMN())&amp;ROW())</f>
        <v>5.0</v>
      </c>
      <c r="G98" s="21">
        <f>INDIRECT($U$1&amp;"!"&amp;CHAR(64+COLUMN())&amp;ROW())</f>
        <v>0.0</v>
      </c>
      <c r="H98" s="21">
        <f>INDIRECT($U$1&amp;"!"&amp;CHAR(64+COLUMN())&amp;ROW())</f>
        <v>0.0</v>
      </c>
      <c r="I98" s="21" t="str">
        <f>INDIRECT($U$1&amp;"!"&amp;CHAR(64+COLUMN())&amp;ROW())</f>
        <v>R</v>
      </c>
      <c r="K98" s="24" t="str">
        <f>INDIRECT($U$1&amp;"!"&amp;CHAR(55+COLUMN())&amp;ROW()+9)</f>
        <v>4</v>
      </c>
      <c r="L98" s="24" t="str">
        <f>INDIRECT($U$1&amp;"!"&amp;CHAR(55+COLUMN())&amp;ROW()+9)</f>
        <v/>
      </c>
      <c r="M98" s="24" t="str">
        <f>INDIRECT($U$1&amp;"!"&amp;CHAR(55+COLUMN())&amp;ROW()+9)</f>
        <v/>
      </c>
      <c r="N98" s="24">
        <f>INDIRECT($U$1&amp;"!"&amp;CHAR(55+COLUMN())&amp;ROW()+9)</f>
        <v>0.0</v>
      </c>
      <c r="O98" s="24">
        <f>INDIRECT($U$1&amp;"!"&amp;CHAR(55+COLUMN())&amp;ROW()+9)</f>
        <v>10.0</v>
      </c>
      <c r="P98" s="24">
        <f>INDIRECT($U$1&amp;"!"&amp;CHAR(55+COLUMN())&amp;ROW()+9)</f>
        <v>0.0</v>
      </c>
      <c r="Q98" s="24">
        <f>INDIRECT($U$1&amp;"!"&amp;CHAR(55+COLUMN())&amp;ROW()+9)</f>
        <v>0.0</v>
      </c>
      <c r="R98" s="24">
        <f>INDIRECT($U$1&amp;"!"&amp;CHAR(55+COLUMN())&amp;ROW()+9)</f>
        <v>0.0</v>
      </c>
    </row>
    <row r="99" spans="2:21" hidden="1">
      <c r="B99" s="24" t="str">
        <f>INDIRECT($U$1&amp;"!"&amp;CHAR(64+COLUMN())&amp;ROW())</f>
        <v>5</v>
      </c>
      <c r="C99" s="21" t="str">
        <f>INDIRECT($U$1&amp;"!"&amp;CHAR(64+COLUMN())&amp;ROW())</f>
        <v/>
      </c>
      <c r="D99" s="21" t="str">
        <f>INDIRECT($U$1&amp;"!"&amp;CHAR(64+COLUMN())&amp;ROW())</f>
        <v/>
      </c>
      <c r="E99" s="21">
        <f>INDIRECT($U$1&amp;"!"&amp;CHAR(64+COLUMN())&amp;ROW())</f>
        <v>0.0</v>
      </c>
      <c r="F99" s="21">
        <f>INDIRECT($U$1&amp;"!"&amp;CHAR(64+COLUMN())&amp;ROW())</f>
        <v>4.0</v>
      </c>
      <c r="G99" s="21">
        <f>INDIRECT($U$1&amp;"!"&amp;CHAR(64+COLUMN())&amp;ROW())</f>
        <v>0.0</v>
      </c>
      <c r="H99" s="21">
        <f>INDIRECT($U$1&amp;"!"&amp;CHAR(64+COLUMN())&amp;ROW())</f>
        <v>0.0</v>
      </c>
      <c r="I99" s="21" t="str">
        <f>INDIRECT($U$1&amp;"!"&amp;CHAR(64+COLUMN())&amp;ROW())</f>
        <v>E</v>
      </c>
      <c r="K99" s="24" t="str">
        <f>INDIRECT($U$1&amp;"!"&amp;CHAR(55+COLUMN())&amp;ROW()+9)</f>
        <v>5</v>
      </c>
      <c r="L99" s="24" t="str">
        <f>INDIRECT($U$1&amp;"!"&amp;CHAR(55+COLUMN())&amp;ROW()+9)</f>
        <v/>
      </c>
      <c r="M99" s="24" t="str">
        <f>INDIRECT($U$1&amp;"!"&amp;CHAR(55+COLUMN())&amp;ROW()+9)</f>
        <v/>
      </c>
      <c r="N99" s="24">
        <f>INDIRECT($U$1&amp;"!"&amp;CHAR(55+COLUMN())&amp;ROW()+9)</f>
        <v>0.0</v>
      </c>
      <c r="O99" s="24">
        <f>INDIRECT($U$1&amp;"!"&amp;CHAR(55+COLUMN())&amp;ROW()+9)</f>
        <v>8.0</v>
      </c>
      <c r="P99" s="24">
        <f>INDIRECT($U$1&amp;"!"&amp;CHAR(55+COLUMN())&amp;ROW()+9)</f>
        <v>0.0</v>
      </c>
      <c r="Q99" s="24">
        <f>INDIRECT($U$1&amp;"!"&amp;CHAR(55+COLUMN())&amp;ROW()+9)</f>
        <v>0.0</v>
      </c>
      <c r="R99" s="24">
        <f>INDIRECT($U$1&amp;"!"&amp;CHAR(55+COLUMN())&amp;ROW()+9)</f>
        <v>0.0</v>
      </c>
    </row>
    <row r="100" spans="2:21" hidden="1">
      <c r="B100" s="24" t="str">
        <f>INDIRECT($U$1&amp;"!"&amp;CHAR(64+COLUMN())&amp;ROW())</f>
        <v>6</v>
      </c>
      <c r="C100" s="21" t="str">
        <f>INDIRECT($U$1&amp;"!"&amp;CHAR(64+COLUMN())&amp;ROW())</f>
        <v/>
      </c>
      <c r="D100" s="21" t="str">
        <f>INDIRECT($U$1&amp;"!"&amp;CHAR(64+COLUMN())&amp;ROW())</f>
        <v/>
      </c>
      <c r="E100" s="21">
        <f>INDIRECT($U$1&amp;"!"&amp;CHAR(64+COLUMN())&amp;ROW())</f>
        <v>0.0</v>
      </c>
      <c r="F100" s="21">
        <f>INDIRECT($U$1&amp;"!"&amp;CHAR(64+COLUMN())&amp;ROW())</f>
        <v>3.0</v>
      </c>
      <c r="G100" s="21">
        <f>INDIRECT($U$1&amp;"!"&amp;CHAR(64+COLUMN())&amp;ROW())</f>
        <v>0.0</v>
      </c>
      <c r="H100" s="21">
        <f>INDIRECT($U$1&amp;"!"&amp;CHAR(64+COLUMN())&amp;ROW())</f>
        <v>0.0</v>
      </c>
      <c r="I100" s="21">
        <f>INDIRECT($U$1&amp;"!"&amp;CHAR(64+COLUMN())&amp;ROW())</f>
        <v>0.0</v>
      </c>
      <c r="K100" s="24" t="str">
        <f>INDIRECT($U$1&amp;"!"&amp;CHAR(55+COLUMN())&amp;ROW()+9)</f>
        <v>6</v>
      </c>
      <c r="L100" s="24" t="str">
        <f>INDIRECT($U$1&amp;"!"&amp;CHAR(55+COLUMN())&amp;ROW()+9)</f>
        <v/>
      </c>
      <c r="M100" s="24" t="str">
        <f>INDIRECT($U$1&amp;"!"&amp;CHAR(55+COLUMN())&amp;ROW()+9)</f>
        <v/>
      </c>
      <c r="N100" s="24">
        <f>INDIRECT($U$1&amp;"!"&amp;CHAR(55+COLUMN())&amp;ROW()+9)</f>
        <v>0.0</v>
      </c>
      <c r="O100" s="24">
        <f>INDIRECT($U$1&amp;"!"&amp;CHAR(55+COLUMN())&amp;ROW()+9)</f>
        <v>6.0</v>
      </c>
      <c r="P100" s="24">
        <f>INDIRECT($U$1&amp;"!"&amp;CHAR(55+COLUMN())&amp;ROW()+9)</f>
        <v>0.0</v>
      </c>
      <c r="Q100" s="24">
        <f>INDIRECT($U$1&amp;"!"&amp;CHAR(55+COLUMN())&amp;ROW()+9)</f>
        <v>0.0</v>
      </c>
      <c r="R100" s="24">
        <f>INDIRECT($U$1&amp;"!"&amp;CHAR(55+COLUMN())&amp;ROW()+9)</f>
        <v>0.0</v>
      </c>
    </row>
    <row r="101" spans="2:21" hidden="1">
      <c r="B101" s="24" t="str">
        <f>INDIRECT($U$1&amp;"!"&amp;CHAR(64+COLUMN())&amp;ROW())</f>
        <v>7</v>
      </c>
      <c r="C101" s="21" t="str">
        <f>INDIRECT($U$1&amp;"!"&amp;CHAR(64+COLUMN())&amp;ROW())</f>
        <v/>
      </c>
      <c r="D101" s="21" t="str">
        <f>INDIRECT($U$1&amp;"!"&amp;CHAR(64+COLUMN())&amp;ROW())</f>
        <v/>
      </c>
      <c r="E101" s="21">
        <f>INDIRECT($U$1&amp;"!"&amp;CHAR(64+COLUMN())&amp;ROW())</f>
        <v>0.0</v>
      </c>
      <c r="F101" s="21">
        <f>INDIRECT($U$1&amp;"!"&amp;CHAR(64+COLUMN())&amp;ROW())</f>
        <v>2.0</v>
      </c>
      <c r="G101" s="21">
        <f>INDIRECT($U$1&amp;"!"&amp;CHAR(64+COLUMN())&amp;ROW())</f>
        <v>0.0</v>
      </c>
      <c r="H101" s="21">
        <f>INDIRECT($U$1&amp;"!"&amp;CHAR(64+COLUMN())&amp;ROW())</f>
        <v>0.0</v>
      </c>
      <c r="I101" s="21">
        <f>INDIRECT($U$1&amp;"!"&amp;CHAR(64+COLUMN())&amp;ROW())</f>
        <v>0.0</v>
      </c>
      <c r="K101" s="24" t="str">
        <f>INDIRECT($U$1&amp;"!"&amp;CHAR(55+COLUMN())&amp;ROW()+9)</f>
        <v>7</v>
      </c>
      <c r="L101" s="24" t="str">
        <f>INDIRECT($U$1&amp;"!"&amp;CHAR(55+COLUMN())&amp;ROW()+9)</f>
        <v/>
      </c>
      <c r="M101" s="24" t="str">
        <f>INDIRECT($U$1&amp;"!"&amp;CHAR(55+COLUMN())&amp;ROW()+9)</f>
        <v/>
      </c>
      <c r="N101" s="24">
        <f>INDIRECT($U$1&amp;"!"&amp;CHAR(55+COLUMN())&amp;ROW()+9)</f>
        <v>0.0</v>
      </c>
      <c r="O101" s="24">
        <f>INDIRECT($U$1&amp;"!"&amp;CHAR(55+COLUMN())&amp;ROW()+9)</f>
        <v>4.0</v>
      </c>
      <c r="P101" s="24">
        <f>INDIRECT($U$1&amp;"!"&amp;CHAR(55+COLUMN())&amp;ROW()+9)</f>
        <v>0.0</v>
      </c>
      <c r="Q101" s="24">
        <f>INDIRECT($U$1&amp;"!"&amp;CHAR(55+COLUMN())&amp;ROW()+9)</f>
        <v>0.0</v>
      </c>
      <c r="R101" s="24">
        <f>INDIRECT($U$1&amp;"!"&amp;CHAR(55+COLUMN())&amp;ROW()+9)</f>
        <v>0.0</v>
      </c>
    </row>
    <row r="102" spans="2:21" hidden="1">
      <c r="B102" s="24" t="str">
        <f>INDIRECT($U$1&amp;"!"&amp;CHAR(64+COLUMN())&amp;ROW())</f>
        <v>8</v>
      </c>
      <c r="C102" s="21" t="str">
        <f>INDIRECT($U$1&amp;"!"&amp;CHAR(64+COLUMN())&amp;ROW())</f>
        <v/>
      </c>
      <c r="D102" s="21" t="str">
        <f>INDIRECT($U$1&amp;"!"&amp;CHAR(64+COLUMN())&amp;ROW())</f>
        <v/>
      </c>
      <c r="E102" s="21">
        <f>INDIRECT($U$1&amp;"!"&amp;CHAR(64+COLUMN())&amp;ROW())</f>
        <v>0.0</v>
      </c>
      <c r="F102" s="21">
        <f>INDIRECT($U$1&amp;"!"&amp;CHAR(64+COLUMN())&amp;ROW())</f>
        <v>1.0</v>
      </c>
      <c r="G102" s="21">
        <f>INDIRECT($U$1&amp;"!"&amp;CHAR(64+COLUMN())&amp;ROW())</f>
        <v>0.0</v>
      </c>
      <c r="H102" s="21">
        <f>INDIRECT($U$1&amp;"!"&amp;CHAR(64+COLUMN())&amp;ROW())</f>
        <v>0.0</v>
      </c>
      <c r="I102" s="21">
        <f>INDIRECT($U$1&amp;"!"&amp;CHAR(64+COLUMN())&amp;ROW())</f>
        <v>0.0</v>
      </c>
      <c r="K102" s="24" t="str">
        <f>INDIRECT($U$1&amp;"!"&amp;CHAR(55+COLUMN())&amp;ROW()+9)</f>
        <v>8</v>
      </c>
      <c r="L102" s="24" t="str">
        <f>INDIRECT($U$1&amp;"!"&amp;CHAR(55+COLUMN())&amp;ROW()+9)</f>
        <v/>
      </c>
      <c r="M102" s="24" t="str">
        <f>INDIRECT($U$1&amp;"!"&amp;CHAR(55+COLUMN())&amp;ROW()+9)</f>
        <v/>
      </c>
      <c r="N102" s="24">
        <f>INDIRECT($U$1&amp;"!"&amp;CHAR(55+COLUMN())&amp;ROW()+9)</f>
        <v>0.0</v>
      </c>
      <c r="O102" s="24">
        <f>INDIRECT($U$1&amp;"!"&amp;CHAR(55+COLUMN())&amp;ROW()+9)</f>
        <v>2.0</v>
      </c>
      <c r="P102" s="24">
        <f>INDIRECT($U$1&amp;"!"&amp;CHAR(55+COLUMN())&amp;ROW()+9)</f>
        <v>0.0</v>
      </c>
      <c r="Q102" s="24">
        <f>INDIRECT($U$1&amp;"!"&amp;CHAR(55+COLUMN())&amp;ROW()+9)</f>
        <v>0.0</v>
      </c>
      <c r="R102" s="24">
        <f>INDIRECT($U$1&amp;"!"&amp;CHAR(55+COLUMN())&amp;ROW()+9)</f>
        <v>0.0</v>
      </c>
    </row>
    <row r="103" spans="2:21">
      <c r="B103" s="24">
        <f>INDIRECT($U$1&amp;"!"&amp;CHAR(64+COLUMN())&amp;ROW())</f>
        <v>0.0</v>
      </c>
      <c r="C103" s="21" t="str">
        <f>INDIRECT($U$1&amp;"!"&amp;CHAR(64+COLUMN())&amp;ROW())</f>
        <v>U17 Men's A Shot Putt</v>
      </c>
      <c r="D103" s="21">
        <f>INDIRECT($U$1&amp;"!"&amp;CHAR(64+COLUMN())&amp;ROW())</f>
        <v>0.0</v>
      </c>
      <c r="E103" s="21">
        <f>INDIRECT($U$1&amp;"!"&amp;CHAR(64+COLUMN())&amp;ROW())</f>
        <v>0.0</v>
      </c>
      <c r="F103" s="21">
        <f>INDIRECT($U$1&amp;"!"&amp;CHAR(64+COLUMN())&amp;ROW())</f>
        <v>0.0</v>
      </c>
      <c r="G103" s="21">
        <f>INDIRECT($U$1&amp;"!"&amp;CHAR(64+COLUMN())&amp;ROW())</f>
        <v>0.0</v>
      </c>
      <c r="H103" s="21">
        <f>INDIRECT($U$1&amp;"!"&amp;CHAR(64+COLUMN())&amp;ROW())</f>
        <v>0.0</v>
      </c>
      <c r="I103" s="21">
        <f>INDIRECT($U$1&amp;"!"&amp;CHAR(64+COLUMN())&amp;ROW())</f>
        <v>0.0</v>
      </c>
      <c r="K103" s="24">
        <f>INDIRECT($U$1&amp;"!"&amp;CHAR(55+COLUMN())&amp;ROW()+9)</f>
        <v>0.0</v>
      </c>
      <c r="L103" s="24" t="str">
        <f>INDIRECT($U$1&amp;"!"&amp;CHAR(55+COLUMN())&amp;ROW()+9)</f>
        <v>U17 Men's B Shot Putt</v>
      </c>
      <c r="M103" s="24">
        <f>INDIRECT($U$1&amp;"!"&amp;CHAR(55+COLUMN())&amp;ROW()+9)</f>
        <v>0.0</v>
      </c>
      <c r="N103" s="24">
        <f>INDIRECT($U$1&amp;"!"&amp;CHAR(55+COLUMN())&amp;ROW()+9)</f>
        <v>0.0</v>
      </c>
      <c r="O103" s="24">
        <f>INDIRECT($U$1&amp;"!"&amp;CHAR(55+COLUMN())&amp;ROW()+9)</f>
        <v>0.0</v>
      </c>
      <c r="P103" s="24">
        <f>INDIRECT($U$1&amp;"!"&amp;CHAR(55+COLUMN())&amp;ROW()+9)</f>
        <v>0.0</v>
      </c>
      <c r="Q103" s="24">
        <f>INDIRECT($U$1&amp;"!"&amp;CHAR(55+COLUMN())&amp;ROW()+9)</f>
        <v>0.0</v>
      </c>
      <c r="R103" s="24">
        <f>INDIRECT($U$1&amp;"!"&amp;CHAR(55+COLUMN())&amp;ROW()+9)</f>
        <v>0.0</v>
      </c>
    </row>
    <row r="104" spans="2:21">
      <c r="B104" s="24">
        <f>INDIRECT($U$1&amp;"!"&amp;CHAR(64+COLUMN())&amp;ROW())</f>
        <v>1.0</v>
      </c>
      <c r="C104" s="21" t="str">
        <f>INDIRECT($U$1&amp;"!"&amp;CHAR(64+COLUMN())&amp;ROW())</f>
        <v/>
      </c>
      <c r="D104" s="21" t="str">
        <f>INDIRECT($U$1&amp;"!"&amp;CHAR(64+COLUMN())&amp;ROW())</f>
        <v/>
      </c>
      <c r="E104" s="117" t="str">
        <f>INDIRECT($U$1&amp;"!"&amp;CHAR(64+COLUMN())&amp;ROW())</f>
        <v>.</v>
      </c>
      <c r="F104" s="21">
        <f>INDIRECT($U$1&amp;"!"&amp;CHAR(64+COLUMN())&amp;ROW())</f>
        <v>16.0</v>
      </c>
      <c r="G104" s="21">
        <f>INDIRECT($U$1&amp;"!"&amp;CHAR(64+COLUMN())&amp;ROW())</f>
        <v>0.0</v>
      </c>
      <c r="H104" s="21">
        <f>INDIRECT($U$1&amp;"!"&amp;CHAR(64+COLUMN())&amp;ROW())</f>
        <v>0.0</v>
      </c>
      <c r="I104" s="21">
        <f>INDIRECT($U$1&amp;"!"&amp;CHAR(64+COLUMN())&amp;ROW())</f>
        <v>0.0</v>
      </c>
      <c r="K104" s="24">
        <f>INDIRECT($U$1&amp;"!"&amp;CHAR(55+COLUMN())&amp;ROW()+9)</f>
        <v>1.0</v>
      </c>
      <c r="L104" s="24" t="str">
        <f>INDIRECT($U$1&amp;"!"&amp;CHAR(55+COLUMN())&amp;ROW()+9)</f>
        <v/>
      </c>
      <c r="M104" s="24" t="str">
        <f>INDIRECT($U$1&amp;"!"&amp;CHAR(55+COLUMN())&amp;ROW()+9)</f>
        <v/>
      </c>
      <c r="N104" s="117">
        <f>INDIRECT($U$1&amp;"!"&amp;CHAR(55+COLUMN())&amp;ROW()+9)</f>
        <v>0.0</v>
      </c>
      <c r="O104" s="24">
        <f>INDIRECT($U$1&amp;"!"&amp;CHAR(55+COLUMN())&amp;ROW()+9)</f>
        <v>8.0</v>
      </c>
      <c r="P104" s="24">
        <f>INDIRECT($U$1&amp;"!"&amp;CHAR(55+COLUMN())&amp;ROW()+9)</f>
        <v>0.0</v>
      </c>
      <c r="Q104" s="24">
        <f>INDIRECT($U$1&amp;"!"&amp;CHAR(55+COLUMN())&amp;ROW()+9)</f>
        <v>0.0</v>
      </c>
      <c r="R104" s="24">
        <f>INDIRECT($U$1&amp;"!"&amp;CHAR(55+COLUMN())&amp;ROW()+9)</f>
        <v>0.0</v>
      </c>
    </row>
    <row r="105" spans="2:21">
      <c r="B105" s="24">
        <f>INDIRECT($U$1&amp;"!"&amp;CHAR(64+COLUMN())&amp;ROW())</f>
        <v>2.0</v>
      </c>
      <c r="C105" s="21" t="str">
        <f>INDIRECT($U$1&amp;"!"&amp;CHAR(64+COLUMN())&amp;ROW())</f>
        <v/>
      </c>
      <c r="D105" s="21" t="str">
        <f>INDIRECT($U$1&amp;"!"&amp;CHAR(64+COLUMN())&amp;ROW())</f>
        <v/>
      </c>
      <c r="E105" s="117">
        <f>INDIRECT($U$1&amp;"!"&amp;CHAR(64+COLUMN())&amp;ROW())</f>
        <v>0.0</v>
      </c>
      <c r="F105" s="21">
        <f>INDIRECT($U$1&amp;"!"&amp;CHAR(64+COLUMN())&amp;ROW())</f>
        <v>14.0</v>
      </c>
      <c r="G105" s="21">
        <f>INDIRECT($U$1&amp;"!"&amp;CHAR(64+COLUMN())&amp;ROW())</f>
        <v>0.0</v>
      </c>
      <c r="H105" s="21">
        <f>INDIRECT($U$1&amp;"!"&amp;CHAR(64+COLUMN())&amp;ROW())</f>
        <v>0.0</v>
      </c>
      <c r="I105" s="21">
        <f>INDIRECT($U$1&amp;"!"&amp;CHAR(64+COLUMN())&amp;ROW())</f>
        <v>0.0</v>
      </c>
      <c r="K105" s="24">
        <f>INDIRECT($U$1&amp;"!"&amp;CHAR(55+COLUMN())&amp;ROW()+9)</f>
        <v>2.0</v>
      </c>
      <c r="L105" s="24" t="str">
        <f>INDIRECT($U$1&amp;"!"&amp;CHAR(55+COLUMN())&amp;ROW()+9)</f>
        <v/>
      </c>
      <c r="M105" s="24" t="str">
        <f>INDIRECT($U$1&amp;"!"&amp;CHAR(55+COLUMN())&amp;ROW()+9)</f>
        <v/>
      </c>
      <c r="N105" s="117">
        <f>INDIRECT($U$1&amp;"!"&amp;CHAR(55+COLUMN())&amp;ROW()+9)</f>
        <v>0.0</v>
      </c>
      <c r="O105" s="24">
        <f>INDIRECT($U$1&amp;"!"&amp;CHAR(55+COLUMN())&amp;ROW()+9)</f>
        <v>7.0</v>
      </c>
      <c r="P105" s="24">
        <f>INDIRECT($U$1&amp;"!"&amp;CHAR(55+COLUMN())&amp;ROW()+9)</f>
        <v>0.0</v>
      </c>
      <c r="Q105" s="24">
        <f>INDIRECT($U$1&amp;"!"&amp;CHAR(55+COLUMN())&amp;ROW()+9)</f>
        <v>0.0</v>
      </c>
      <c r="R105" s="24">
        <f>INDIRECT($U$1&amp;"!"&amp;CHAR(55+COLUMN())&amp;ROW()+9)</f>
        <v>0.0</v>
      </c>
    </row>
    <row r="106" spans="2:21">
      <c r="B106" s="24">
        <f>INDIRECT($U$1&amp;"!"&amp;CHAR(64+COLUMN())&amp;ROW())</f>
        <v>3.0</v>
      </c>
      <c r="C106" s="21" t="str">
        <f>INDIRECT($U$1&amp;"!"&amp;CHAR(64+COLUMN())&amp;ROW())</f>
        <v/>
      </c>
      <c r="D106" s="21" t="str">
        <f>INDIRECT($U$1&amp;"!"&amp;CHAR(64+COLUMN())&amp;ROW())</f>
        <v/>
      </c>
      <c r="E106" s="117">
        <f>INDIRECT($U$1&amp;"!"&amp;CHAR(64+COLUMN())&amp;ROW())</f>
        <v>0.0</v>
      </c>
      <c r="F106" s="21">
        <f>INDIRECT($U$1&amp;"!"&amp;CHAR(64+COLUMN())&amp;ROW())</f>
        <v>12.0</v>
      </c>
      <c r="G106" s="21">
        <f>INDIRECT($U$1&amp;"!"&amp;CHAR(64+COLUMN())&amp;ROW())</f>
        <v>0.0</v>
      </c>
      <c r="H106" s="21">
        <f>INDIRECT($U$1&amp;"!"&amp;CHAR(64+COLUMN())&amp;ROW())</f>
        <v>0.0</v>
      </c>
      <c r="I106" s="21">
        <f>INDIRECT($U$1&amp;"!"&amp;CHAR(64+COLUMN())&amp;ROW())</f>
        <v>0.0</v>
      </c>
      <c r="K106" s="24">
        <f>INDIRECT($U$1&amp;"!"&amp;CHAR(55+COLUMN())&amp;ROW()+9)</f>
        <v>3.0</v>
      </c>
      <c r="L106" s="24" t="str">
        <f>INDIRECT($U$1&amp;"!"&amp;CHAR(55+COLUMN())&amp;ROW()+9)</f>
        <v/>
      </c>
      <c r="M106" s="24" t="str">
        <f>INDIRECT($U$1&amp;"!"&amp;CHAR(55+COLUMN())&amp;ROW()+9)</f>
        <v/>
      </c>
      <c r="N106" s="117">
        <f>INDIRECT($U$1&amp;"!"&amp;CHAR(55+COLUMN())&amp;ROW()+9)</f>
        <v>0.0</v>
      </c>
      <c r="O106" s="24">
        <f>INDIRECT($U$1&amp;"!"&amp;CHAR(55+COLUMN())&amp;ROW()+9)</f>
        <v>6.0</v>
      </c>
      <c r="P106" s="24">
        <f>INDIRECT($U$1&amp;"!"&amp;CHAR(55+COLUMN())&amp;ROW()+9)</f>
        <v>0.0</v>
      </c>
      <c r="Q106" s="24">
        <f>INDIRECT($U$1&amp;"!"&amp;CHAR(55+COLUMN())&amp;ROW()+9)</f>
        <v>0.0</v>
      </c>
      <c r="R106" s="24">
        <f>INDIRECT($U$1&amp;"!"&amp;CHAR(55+COLUMN())&amp;ROW()+9)</f>
        <v>0.0</v>
      </c>
    </row>
    <row r="107" spans="2:21">
      <c r="B107" s="24" t="str">
        <f>INDIRECT($U$1&amp;"!"&amp;CHAR(64+COLUMN())&amp;ROW())</f>
        <v>4</v>
      </c>
      <c r="C107" s="21" t="str">
        <f>INDIRECT($U$1&amp;"!"&amp;CHAR(64+COLUMN())&amp;ROW())</f>
        <v/>
      </c>
      <c r="D107" s="21" t="str">
        <f>INDIRECT($U$1&amp;"!"&amp;CHAR(64+COLUMN())&amp;ROW())</f>
        <v/>
      </c>
      <c r="E107" s="117">
        <f>INDIRECT($U$1&amp;"!"&amp;CHAR(64+COLUMN())&amp;ROW())</f>
        <v>0.0</v>
      </c>
      <c r="F107" s="21">
        <f>INDIRECT($U$1&amp;"!"&amp;CHAR(64+COLUMN())&amp;ROW())</f>
        <v>10.0</v>
      </c>
      <c r="G107" s="21">
        <f>INDIRECT($U$1&amp;"!"&amp;CHAR(64+COLUMN())&amp;ROW())</f>
        <v>0.0</v>
      </c>
      <c r="H107" s="21">
        <f>INDIRECT($U$1&amp;"!"&amp;CHAR(64+COLUMN())&amp;ROW())</f>
        <v>0.0</v>
      </c>
      <c r="I107" s="21">
        <f>INDIRECT($U$1&amp;"!"&amp;CHAR(64+COLUMN())&amp;ROW())</f>
        <v>0.0</v>
      </c>
      <c r="K107" s="24" t="str">
        <f>INDIRECT($U$1&amp;"!"&amp;CHAR(55+COLUMN())&amp;ROW()+9)</f>
        <v>4</v>
      </c>
      <c r="L107" s="24" t="str">
        <f>INDIRECT($U$1&amp;"!"&amp;CHAR(55+COLUMN())&amp;ROW()+9)</f>
        <v/>
      </c>
      <c r="M107" s="24" t="str">
        <f>INDIRECT($U$1&amp;"!"&amp;CHAR(55+COLUMN())&amp;ROW()+9)</f>
        <v/>
      </c>
      <c r="N107" s="117">
        <f>INDIRECT($U$1&amp;"!"&amp;CHAR(55+COLUMN())&amp;ROW()+9)</f>
        <v>0.0</v>
      </c>
      <c r="O107" s="24">
        <f>INDIRECT($U$1&amp;"!"&amp;CHAR(55+COLUMN())&amp;ROW()+9)</f>
        <v>5.0</v>
      </c>
      <c r="P107" s="24">
        <f>INDIRECT($U$1&amp;"!"&amp;CHAR(55+COLUMN())&amp;ROW()+9)</f>
        <v>0.0</v>
      </c>
      <c r="Q107" s="24">
        <f>INDIRECT($U$1&amp;"!"&amp;CHAR(55+COLUMN())&amp;ROW()+9)</f>
        <v>0.0</v>
      </c>
      <c r="R107" s="24">
        <f>INDIRECT($U$1&amp;"!"&amp;CHAR(55+COLUMN())&amp;ROW()+9)</f>
        <v>0.0</v>
      </c>
    </row>
    <row r="108" spans="2:21">
      <c r="B108" s="24" t="str">
        <f>INDIRECT($U$1&amp;"!"&amp;CHAR(64+COLUMN())&amp;ROW())</f>
        <v>5</v>
      </c>
      <c r="C108" s="21" t="str">
        <f>INDIRECT($U$1&amp;"!"&amp;CHAR(64+COLUMN())&amp;ROW())</f>
        <v/>
      </c>
      <c r="D108" s="21" t="str">
        <f>INDIRECT($U$1&amp;"!"&amp;CHAR(64+COLUMN())&amp;ROW())</f>
        <v/>
      </c>
      <c r="E108" s="117">
        <f>INDIRECT($U$1&amp;"!"&amp;CHAR(64+COLUMN())&amp;ROW())</f>
        <v>0.0</v>
      </c>
      <c r="F108" s="21">
        <f>INDIRECT($U$1&amp;"!"&amp;CHAR(64+COLUMN())&amp;ROW())</f>
        <v>8.0</v>
      </c>
      <c r="G108" s="21">
        <f>INDIRECT($U$1&amp;"!"&amp;CHAR(64+COLUMN())&amp;ROW())</f>
        <v>0.0</v>
      </c>
      <c r="H108" s="21">
        <f>INDIRECT($U$1&amp;"!"&amp;CHAR(64+COLUMN())&amp;ROW())</f>
        <v>0.0</v>
      </c>
      <c r="I108" s="21">
        <f>INDIRECT($U$1&amp;"!"&amp;CHAR(64+COLUMN())&amp;ROW())</f>
        <v>0.0</v>
      </c>
      <c r="K108" s="24" t="str">
        <f>INDIRECT($U$1&amp;"!"&amp;CHAR(55+COLUMN())&amp;ROW()+9)</f>
        <v>5</v>
      </c>
      <c r="L108" s="24" t="str">
        <f>INDIRECT($U$1&amp;"!"&amp;CHAR(55+COLUMN())&amp;ROW()+9)</f>
        <v/>
      </c>
      <c r="M108" s="24" t="str">
        <f>INDIRECT($U$1&amp;"!"&amp;CHAR(55+COLUMN())&amp;ROW()+9)</f>
        <v/>
      </c>
      <c r="N108" s="117">
        <f>INDIRECT($U$1&amp;"!"&amp;CHAR(55+COLUMN())&amp;ROW()+9)</f>
        <v>0.0</v>
      </c>
      <c r="O108" s="24">
        <f>INDIRECT($U$1&amp;"!"&amp;CHAR(55+COLUMN())&amp;ROW()+9)</f>
        <v>4.0</v>
      </c>
      <c r="P108" s="24">
        <f>INDIRECT($U$1&amp;"!"&amp;CHAR(55+COLUMN())&amp;ROW()+9)</f>
        <v>0.0</v>
      </c>
      <c r="Q108" s="24">
        <f>INDIRECT($U$1&amp;"!"&amp;CHAR(55+COLUMN())&amp;ROW()+9)</f>
        <v>0.0</v>
      </c>
      <c r="R108" s="24">
        <f>INDIRECT($U$1&amp;"!"&amp;CHAR(55+COLUMN())&amp;ROW()+9)</f>
        <v>0.0</v>
      </c>
    </row>
    <row r="109" spans="2:21">
      <c r="B109" s="24" t="str">
        <f>INDIRECT($U$1&amp;"!"&amp;CHAR(64+COLUMN())&amp;ROW())</f>
        <v>6</v>
      </c>
      <c r="C109" s="21" t="str">
        <f>INDIRECT($U$1&amp;"!"&amp;CHAR(64+COLUMN())&amp;ROW())</f>
        <v/>
      </c>
      <c r="D109" s="21" t="str">
        <f>INDIRECT($U$1&amp;"!"&amp;CHAR(64+COLUMN())&amp;ROW())</f>
        <v/>
      </c>
      <c r="E109" s="117">
        <f>INDIRECT($U$1&amp;"!"&amp;CHAR(64+COLUMN())&amp;ROW())</f>
        <v>0.0</v>
      </c>
      <c r="F109" s="21">
        <f>INDIRECT($U$1&amp;"!"&amp;CHAR(64+COLUMN())&amp;ROW())</f>
        <v>6.0</v>
      </c>
      <c r="G109" s="21">
        <f>INDIRECT($U$1&amp;"!"&amp;CHAR(64+COLUMN())&amp;ROW())</f>
        <v>0.0</v>
      </c>
      <c r="H109" s="21">
        <f>INDIRECT($U$1&amp;"!"&amp;CHAR(64+COLUMN())&amp;ROW())</f>
        <v>0.0</v>
      </c>
      <c r="I109" s="21">
        <f>INDIRECT($U$1&amp;"!"&amp;CHAR(64+COLUMN())&amp;ROW())</f>
        <v>0.0</v>
      </c>
      <c r="K109" s="24" t="str">
        <f>INDIRECT($U$1&amp;"!"&amp;CHAR(55+COLUMN())&amp;ROW()+9)</f>
        <v>6</v>
      </c>
      <c r="L109" s="24" t="str">
        <f>INDIRECT($U$1&amp;"!"&amp;CHAR(55+COLUMN())&amp;ROW()+9)</f>
        <v/>
      </c>
      <c r="M109" s="24" t="str">
        <f>INDIRECT($U$1&amp;"!"&amp;CHAR(55+COLUMN())&amp;ROW()+9)</f>
        <v/>
      </c>
      <c r="N109" s="117">
        <f>INDIRECT($U$1&amp;"!"&amp;CHAR(55+COLUMN())&amp;ROW()+9)</f>
        <v>0.0</v>
      </c>
      <c r="O109" s="24">
        <f>INDIRECT($U$1&amp;"!"&amp;CHAR(55+COLUMN())&amp;ROW()+9)</f>
        <v>3.0</v>
      </c>
      <c r="P109" s="24">
        <f>INDIRECT($U$1&amp;"!"&amp;CHAR(55+COLUMN())&amp;ROW()+9)</f>
        <v>0.0</v>
      </c>
      <c r="Q109" s="24">
        <f>INDIRECT($U$1&amp;"!"&amp;CHAR(55+COLUMN())&amp;ROW()+9)</f>
        <v>0.0</v>
      </c>
      <c r="R109" s="24">
        <f>INDIRECT($U$1&amp;"!"&amp;CHAR(55+COLUMN())&amp;ROW()+9)</f>
        <v>0.0</v>
      </c>
    </row>
    <row r="110" spans="2:21">
      <c r="B110" s="24" t="str">
        <f>INDIRECT($U$1&amp;"!"&amp;CHAR(64+COLUMN())&amp;ROW())</f>
        <v>7</v>
      </c>
      <c r="C110" s="21" t="str">
        <f>INDIRECT($U$1&amp;"!"&amp;CHAR(64+COLUMN())&amp;ROW())</f>
        <v/>
      </c>
      <c r="D110" s="21" t="str">
        <f>INDIRECT($U$1&amp;"!"&amp;CHAR(64+COLUMN())&amp;ROW())</f>
        <v/>
      </c>
      <c r="E110" s="117">
        <f>INDIRECT($U$1&amp;"!"&amp;CHAR(64+COLUMN())&amp;ROW())</f>
        <v>0.0</v>
      </c>
      <c r="F110" s="21">
        <f>INDIRECT($U$1&amp;"!"&amp;CHAR(64+COLUMN())&amp;ROW())</f>
        <v>4.0</v>
      </c>
      <c r="G110" s="21">
        <f>INDIRECT($U$1&amp;"!"&amp;CHAR(64+COLUMN())&amp;ROW())</f>
        <v>0.0</v>
      </c>
      <c r="H110" s="21">
        <f>INDIRECT($U$1&amp;"!"&amp;CHAR(64+COLUMN())&amp;ROW())</f>
        <v>0.0</v>
      </c>
      <c r="I110" s="21">
        <f>INDIRECT($U$1&amp;"!"&amp;CHAR(64+COLUMN())&amp;ROW())</f>
        <v>0.0</v>
      </c>
      <c r="K110" s="24" t="str">
        <f>INDIRECT($U$1&amp;"!"&amp;CHAR(55+COLUMN())&amp;ROW()+9)</f>
        <v>7</v>
      </c>
      <c r="L110" s="24" t="str">
        <f>INDIRECT($U$1&amp;"!"&amp;CHAR(55+COLUMN())&amp;ROW()+9)</f>
        <v/>
      </c>
      <c r="M110" s="24" t="str">
        <f>INDIRECT($U$1&amp;"!"&amp;CHAR(55+COLUMN())&amp;ROW()+9)</f>
        <v/>
      </c>
      <c r="N110" s="117">
        <f>INDIRECT($U$1&amp;"!"&amp;CHAR(55+COLUMN())&amp;ROW()+9)</f>
        <v>0.0</v>
      </c>
      <c r="O110" s="24">
        <f>INDIRECT($U$1&amp;"!"&amp;CHAR(55+COLUMN())&amp;ROW()+9)</f>
        <v>2.0</v>
      </c>
      <c r="P110" s="24">
        <f>INDIRECT($U$1&amp;"!"&amp;CHAR(55+COLUMN())&amp;ROW()+9)</f>
        <v>0.0</v>
      </c>
      <c r="Q110" s="24">
        <f>INDIRECT($U$1&amp;"!"&amp;CHAR(55+COLUMN())&amp;ROW()+9)</f>
        <v>0.0</v>
      </c>
      <c r="R110" s="24">
        <f>INDIRECT($U$1&amp;"!"&amp;CHAR(55+COLUMN())&amp;ROW()+9)</f>
        <v>0.0</v>
      </c>
    </row>
    <row r="111" spans="2:21">
      <c r="B111" s="24" t="str">
        <f>INDIRECT($U$1&amp;"!"&amp;CHAR(64+COLUMN())&amp;ROW())</f>
        <v>8</v>
      </c>
      <c r="C111" s="21" t="str">
        <f>INDIRECT($U$1&amp;"!"&amp;CHAR(64+COLUMN())&amp;ROW())</f>
        <v/>
      </c>
      <c r="D111" s="21" t="str">
        <f>INDIRECT($U$1&amp;"!"&amp;CHAR(64+COLUMN())&amp;ROW())</f>
        <v/>
      </c>
      <c r="E111" s="117">
        <f>INDIRECT($U$1&amp;"!"&amp;CHAR(64+COLUMN())&amp;ROW())</f>
        <v>0.0</v>
      </c>
      <c r="F111" s="21">
        <f>INDIRECT($U$1&amp;"!"&amp;CHAR(64+COLUMN())&amp;ROW())</f>
        <v>2.0</v>
      </c>
      <c r="G111" s="21">
        <f>INDIRECT($U$1&amp;"!"&amp;CHAR(64+COLUMN())&amp;ROW())</f>
        <v>0.0</v>
      </c>
      <c r="H111" s="21">
        <f>INDIRECT($U$1&amp;"!"&amp;CHAR(64+COLUMN())&amp;ROW())</f>
        <v>0.0</v>
      </c>
      <c r="I111" s="21">
        <f>INDIRECT($U$1&amp;"!"&amp;CHAR(64+COLUMN())&amp;ROW())</f>
        <v>0.0</v>
      </c>
      <c r="K111" s="24" t="str">
        <f>INDIRECT($U$1&amp;"!"&amp;CHAR(55+COLUMN())&amp;ROW()+9)</f>
        <v>8</v>
      </c>
      <c r="L111" s="24" t="str">
        <f>INDIRECT($U$1&amp;"!"&amp;CHAR(55+COLUMN())&amp;ROW()+9)</f>
        <v/>
      </c>
      <c r="M111" s="24" t="str">
        <f>INDIRECT($U$1&amp;"!"&amp;CHAR(55+COLUMN())&amp;ROW()+9)</f>
        <v/>
      </c>
      <c r="N111" s="117">
        <f>INDIRECT($U$1&amp;"!"&amp;CHAR(55+COLUMN())&amp;ROW()+9)</f>
        <v>0.0</v>
      </c>
      <c r="O111" s="24">
        <f>INDIRECT($U$1&amp;"!"&amp;CHAR(55+COLUMN())&amp;ROW()+9)</f>
        <v>1.0</v>
      </c>
      <c r="P111" s="24">
        <f>INDIRECT($U$1&amp;"!"&amp;CHAR(55+COLUMN())&amp;ROW()+9)</f>
        <v>0.0</v>
      </c>
      <c r="Q111" s="24">
        <f>INDIRECT($U$1&amp;"!"&amp;CHAR(55+COLUMN())&amp;ROW()+9)</f>
        <v>0.0</v>
      </c>
      <c r="R111" s="24">
        <f>INDIRECT($U$1&amp;"!"&amp;CHAR(55+COLUMN())&amp;ROW()+9)</f>
        <v>0.0</v>
      </c>
    </row>
    <row r="112" spans="2:21" hidden="1">
      <c r="B112" s="24">
        <f>INDIRECT($U$1&amp;"!"&amp;CHAR(64+COLUMN())&amp;ROW())</f>
        <v>0.0</v>
      </c>
      <c r="C112" s="21" t="str">
        <f>INDIRECT($U$1&amp;"!"&amp;CHAR(64+COLUMN())&amp;ROW())</f>
        <v>U17 Men's B Shot Putt</v>
      </c>
      <c r="D112" s="21">
        <f>INDIRECT($U$1&amp;"!"&amp;CHAR(64+COLUMN())&amp;ROW())</f>
        <v>0.0</v>
      </c>
      <c r="E112" s="21">
        <f>INDIRECT($U$1&amp;"!"&amp;CHAR(64+COLUMN())&amp;ROW())</f>
        <v>0.0</v>
      </c>
      <c r="F112" s="21">
        <f>INDIRECT($U$1&amp;"!"&amp;CHAR(64+COLUMN())&amp;ROW())</f>
        <v>0.0</v>
      </c>
      <c r="G112" s="21">
        <f>INDIRECT($U$1&amp;"!"&amp;CHAR(64+COLUMN())&amp;ROW())</f>
        <v>0.0</v>
      </c>
      <c r="H112" s="21">
        <f>INDIRECT($U$1&amp;"!"&amp;CHAR(64+COLUMN())&amp;ROW())</f>
        <v>0.0</v>
      </c>
      <c r="I112" s="21">
        <f>INDIRECT($U$1&amp;"!"&amp;CHAR(64+COLUMN())&amp;ROW())</f>
        <v>0.0</v>
      </c>
      <c r="K112" s="24">
        <f>INDIRECT($U$1&amp;"!"&amp;CHAR(55+COLUMN())&amp;ROW()+9)</f>
        <v>0.0</v>
      </c>
      <c r="L112" s="24" t="str">
        <f>INDIRECT($U$1&amp;"!"&amp;CHAR(55+COLUMN())&amp;ROW()+9)</f>
        <v>U17 Men's A Discus</v>
      </c>
      <c r="M112" s="24">
        <f>INDIRECT($U$1&amp;"!"&amp;CHAR(55+COLUMN())&amp;ROW()+9)</f>
        <v>0.0</v>
      </c>
      <c r="N112" s="24">
        <f>INDIRECT($U$1&amp;"!"&amp;CHAR(55+COLUMN())&amp;ROW()+9)</f>
        <v>0.0</v>
      </c>
      <c r="O112" s="24">
        <f>INDIRECT($U$1&amp;"!"&amp;CHAR(55+COLUMN())&amp;ROW()+9)</f>
        <v>0.0</v>
      </c>
      <c r="P112" s="24">
        <f>INDIRECT($U$1&amp;"!"&amp;CHAR(55+COLUMN())&amp;ROW()+9)</f>
        <v>0.0</v>
      </c>
      <c r="Q112" s="24">
        <f>INDIRECT($U$1&amp;"!"&amp;CHAR(55+COLUMN())&amp;ROW()+9)</f>
        <v>0.0</v>
      </c>
      <c r="R112" s="24">
        <f>INDIRECT($U$1&amp;"!"&amp;CHAR(55+COLUMN())&amp;ROW()+9)</f>
        <v>0.0</v>
      </c>
    </row>
    <row r="113" spans="2:21" hidden="1">
      <c r="B113" s="24">
        <f>INDIRECT($U$1&amp;"!"&amp;CHAR(64+COLUMN())&amp;ROW())</f>
        <v>1.0</v>
      </c>
      <c r="C113" s="21" t="str">
        <f>INDIRECT($U$1&amp;"!"&amp;CHAR(64+COLUMN())&amp;ROW())</f>
        <v/>
      </c>
      <c r="D113" s="21" t="str">
        <f>INDIRECT($U$1&amp;"!"&amp;CHAR(64+COLUMN())&amp;ROW())</f>
        <v/>
      </c>
      <c r="E113" s="21">
        <f>INDIRECT($U$1&amp;"!"&amp;CHAR(64+COLUMN())&amp;ROW())</f>
        <v>0.0</v>
      </c>
      <c r="F113" s="21">
        <f>INDIRECT($U$1&amp;"!"&amp;CHAR(64+COLUMN())&amp;ROW())</f>
        <v>8.0</v>
      </c>
      <c r="G113" s="21">
        <f>INDIRECT($U$1&amp;"!"&amp;CHAR(64+COLUMN())&amp;ROW())</f>
        <v>0.0</v>
      </c>
      <c r="H113" s="21">
        <f>INDIRECT($U$1&amp;"!"&amp;CHAR(64+COLUMN())&amp;ROW())</f>
        <v>0.0</v>
      </c>
      <c r="I113" s="21">
        <f>INDIRECT($U$1&amp;"!"&amp;CHAR(64+COLUMN())&amp;ROW())</f>
        <v>0.0</v>
      </c>
      <c r="K113" s="24">
        <f>INDIRECT($U$1&amp;"!"&amp;CHAR(55+COLUMN())&amp;ROW()+9)</f>
        <v>1.0</v>
      </c>
      <c r="L113" s="24" t="str">
        <f>INDIRECT($U$1&amp;"!"&amp;CHAR(55+COLUMN())&amp;ROW()+9)</f>
        <v>Christian Duverny</v>
      </c>
      <c r="M113" s="24" t="str">
        <f>INDIRECT($U$1&amp;"!"&amp;CHAR(55+COLUMN())&amp;ROW()+9)</f>
        <v>Shaftesbury</v>
      </c>
      <c r="N113" s="24">
        <f>INDIRECT($U$1&amp;"!"&amp;CHAR(55+COLUMN())&amp;ROW()+9)</f>
        <v>13.01</v>
      </c>
      <c r="O113" s="24">
        <f>INDIRECT($U$1&amp;"!"&amp;CHAR(55+COLUMN())&amp;ROW()+9)</f>
        <v>16.0</v>
      </c>
      <c r="P113" s="24">
        <f>INDIRECT($U$1&amp;"!"&amp;CHAR(55+COLUMN())&amp;ROW()+9)</f>
        <v>0.0</v>
      </c>
      <c r="Q113" s="24">
        <f>INDIRECT($U$1&amp;"!"&amp;CHAR(55+COLUMN())&amp;ROW()+9)</f>
        <v>0.0</v>
      </c>
      <c r="R113" s="24">
        <f>INDIRECT($U$1&amp;"!"&amp;CHAR(55+COLUMN())&amp;ROW()+9)</f>
        <v>0.0</v>
      </c>
    </row>
    <row r="114" spans="2:21" hidden="1">
      <c r="B114" s="24">
        <f>INDIRECT($U$1&amp;"!"&amp;CHAR(64+COLUMN())&amp;ROW())</f>
        <v>2.0</v>
      </c>
      <c r="C114" s="21" t="str">
        <f>INDIRECT($U$1&amp;"!"&amp;CHAR(64+COLUMN())&amp;ROW())</f>
        <v/>
      </c>
      <c r="D114" s="21" t="str">
        <f>INDIRECT($U$1&amp;"!"&amp;CHAR(64+COLUMN())&amp;ROW())</f>
        <v/>
      </c>
      <c r="E114" s="21">
        <f>INDIRECT($U$1&amp;"!"&amp;CHAR(64+COLUMN())&amp;ROW())</f>
        <v>0.0</v>
      </c>
      <c r="F114" s="21">
        <f>INDIRECT($U$1&amp;"!"&amp;CHAR(64+COLUMN())&amp;ROW())</f>
        <v>7.0</v>
      </c>
      <c r="G114" s="21">
        <f>INDIRECT($U$1&amp;"!"&amp;CHAR(64+COLUMN())&amp;ROW())</f>
        <v>0.0</v>
      </c>
      <c r="H114" s="21">
        <f>INDIRECT($U$1&amp;"!"&amp;CHAR(64+COLUMN())&amp;ROW())</f>
        <v>0.0</v>
      </c>
      <c r="I114" s="21">
        <f>INDIRECT($U$1&amp;"!"&amp;CHAR(64+COLUMN())&amp;ROW())</f>
        <v>0.0</v>
      </c>
      <c r="K114" s="24">
        <f>INDIRECT($U$1&amp;"!"&amp;CHAR(55+COLUMN())&amp;ROW()+9)</f>
        <v>2.0</v>
      </c>
      <c r="L114" s="24" t="str">
        <f>INDIRECT($U$1&amp;"!"&amp;CHAR(55+COLUMN())&amp;ROW()+9)</f>
        <v/>
      </c>
      <c r="M114" s="24" t="str">
        <f>INDIRECT($U$1&amp;"!"&amp;CHAR(55+COLUMN())&amp;ROW()+9)</f>
        <v/>
      </c>
      <c r="N114" s="24">
        <f>INDIRECT($U$1&amp;"!"&amp;CHAR(55+COLUMN())&amp;ROW()+9)</f>
        <v>0.0</v>
      </c>
      <c r="O114" s="24">
        <f>INDIRECT($U$1&amp;"!"&amp;CHAR(55+COLUMN())&amp;ROW()+9)</f>
        <v>14.0</v>
      </c>
      <c r="P114" s="24">
        <f>INDIRECT($U$1&amp;"!"&amp;CHAR(55+COLUMN())&amp;ROW()+9)</f>
        <v>0.0</v>
      </c>
      <c r="Q114" s="24">
        <f>INDIRECT($U$1&amp;"!"&amp;CHAR(55+COLUMN())&amp;ROW()+9)</f>
        <v>0.0</v>
      </c>
      <c r="R114" s="24">
        <f>INDIRECT($U$1&amp;"!"&amp;CHAR(55+COLUMN())&amp;ROW()+9)</f>
        <v>0.0</v>
      </c>
    </row>
    <row r="115" spans="2:21" hidden="1">
      <c r="B115" s="24">
        <f>INDIRECT($U$1&amp;"!"&amp;CHAR(64+COLUMN())&amp;ROW())</f>
        <v>3.0</v>
      </c>
      <c r="C115" s="21" t="str">
        <f>INDIRECT($U$1&amp;"!"&amp;CHAR(64+COLUMN())&amp;ROW())</f>
        <v/>
      </c>
      <c r="D115" s="21" t="str">
        <f>INDIRECT($U$1&amp;"!"&amp;CHAR(64+COLUMN())&amp;ROW())</f>
        <v/>
      </c>
      <c r="E115" s="21">
        <f>INDIRECT($U$1&amp;"!"&amp;CHAR(64+COLUMN())&amp;ROW())</f>
        <v>0.0</v>
      </c>
      <c r="F115" s="21">
        <f>INDIRECT($U$1&amp;"!"&amp;CHAR(64+COLUMN())&amp;ROW())</f>
        <v>6.0</v>
      </c>
      <c r="G115" s="21">
        <f>INDIRECT($U$1&amp;"!"&amp;CHAR(64+COLUMN())&amp;ROW())</f>
        <v>0.0</v>
      </c>
      <c r="H115" s="21">
        <f>INDIRECT($U$1&amp;"!"&amp;CHAR(64+COLUMN())&amp;ROW())</f>
        <v>0.0</v>
      </c>
      <c r="I115" s="21">
        <f>INDIRECT($U$1&amp;"!"&amp;CHAR(64+COLUMN())&amp;ROW())</f>
        <v>0.0</v>
      </c>
      <c r="K115" s="24">
        <f>INDIRECT($U$1&amp;"!"&amp;CHAR(55+COLUMN())&amp;ROW()+9)</f>
        <v>3.0</v>
      </c>
      <c r="L115" s="24" t="str">
        <f>INDIRECT($U$1&amp;"!"&amp;CHAR(55+COLUMN())&amp;ROW()+9)</f>
        <v/>
      </c>
      <c r="M115" s="24" t="str">
        <f>INDIRECT($U$1&amp;"!"&amp;CHAR(55+COLUMN())&amp;ROW()+9)</f>
        <v/>
      </c>
      <c r="N115" s="24">
        <f>INDIRECT($U$1&amp;"!"&amp;CHAR(55+COLUMN())&amp;ROW()+9)</f>
        <v>0.0</v>
      </c>
      <c r="O115" s="24">
        <f>INDIRECT($U$1&amp;"!"&amp;CHAR(55+COLUMN())&amp;ROW()+9)</f>
        <v>12.0</v>
      </c>
      <c r="P115" s="24">
        <f>INDIRECT($U$1&amp;"!"&amp;CHAR(55+COLUMN())&amp;ROW()+9)</f>
        <v>0.0</v>
      </c>
      <c r="Q115" s="24">
        <f>INDIRECT($U$1&amp;"!"&amp;CHAR(55+COLUMN())&amp;ROW()+9)</f>
        <v>0.0</v>
      </c>
      <c r="R115" s="24">
        <f>INDIRECT($U$1&amp;"!"&amp;CHAR(55+COLUMN())&amp;ROW()+9)</f>
        <v>0.0</v>
      </c>
    </row>
    <row r="116" spans="2:21" hidden="1">
      <c r="B116" s="24" t="str">
        <f>INDIRECT($U$1&amp;"!"&amp;CHAR(64+COLUMN())&amp;ROW())</f>
        <v>4</v>
      </c>
      <c r="C116" s="21" t="str">
        <f>INDIRECT($U$1&amp;"!"&amp;CHAR(64+COLUMN())&amp;ROW())</f>
        <v/>
      </c>
      <c r="D116" s="21" t="str">
        <f>INDIRECT($U$1&amp;"!"&amp;CHAR(64+COLUMN())&amp;ROW())</f>
        <v/>
      </c>
      <c r="E116" s="21">
        <f>INDIRECT($U$1&amp;"!"&amp;CHAR(64+COLUMN())&amp;ROW())</f>
        <v>0.0</v>
      </c>
      <c r="F116" s="21">
        <f>INDIRECT($U$1&amp;"!"&amp;CHAR(64+COLUMN())&amp;ROW())</f>
        <v>5.0</v>
      </c>
      <c r="G116" s="21">
        <f>INDIRECT($U$1&amp;"!"&amp;CHAR(64+COLUMN())&amp;ROW())</f>
        <v>0.0</v>
      </c>
      <c r="H116" s="21">
        <f>INDIRECT($U$1&amp;"!"&amp;CHAR(64+COLUMN())&amp;ROW())</f>
        <v>0.0</v>
      </c>
      <c r="I116" s="21">
        <f>INDIRECT($U$1&amp;"!"&amp;CHAR(64+COLUMN())&amp;ROW())</f>
        <v>0.0</v>
      </c>
      <c r="K116" s="24" t="str">
        <f>INDIRECT($U$1&amp;"!"&amp;CHAR(55+COLUMN())&amp;ROW()+9)</f>
        <v>4</v>
      </c>
      <c r="L116" s="24" t="str">
        <f>INDIRECT($U$1&amp;"!"&amp;CHAR(55+COLUMN())&amp;ROW()+9)</f>
        <v/>
      </c>
      <c r="M116" s="24" t="str">
        <f>INDIRECT($U$1&amp;"!"&amp;CHAR(55+COLUMN())&amp;ROW()+9)</f>
        <v/>
      </c>
      <c r="N116" s="24">
        <f>INDIRECT($U$1&amp;"!"&amp;CHAR(55+COLUMN())&amp;ROW()+9)</f>
        <v>0.0</v>
      </c>
      <c r="O116" s="24">
        <f>INDIRECT($U$1&amp;"!"&amp;CHAR(55+COLUMN())&amp;ROW()+9)</f>
        <v>10.0</v>
      </c>
      <c r="P116" s="24">
        <f>INDIRECT($U$1&amp;"!"&amp;CHAR(55+COLUMN())&amp;ROW()+9)</f>
        <v>0.0</v>
      </c>
      <c r="Q116" s="24">
        <f>INDIRECT($U$1&amp;"!"&amp;CHAR(55+COLUMN())&amp;ROW()+9)</f>
        <v>0.0</v>
      </c>
      <c r="R116" s="24">
        <f>INDIRECT($U$1&amp;"!"&amp;CHAR(55+COLUMN())&amp;ROW()+9)</f>
        <v>0.0</v>
      </c>
    </row>
    <row r="117" spans="2:21" hidden="1">
      <c r="B117" s="24" t="str">
        <f>INDIRECT($U$1&amp;"!"&amp;CHAR(64+COLUMN())&amp;ROW())</f>
        <v>5</v>
      </c>
      <c r="C117" s="21" t="str">
        <f>INDIRECT($U$1&amp;"!"&amp;CHAR(64+COLUMN())&amp;ROW())</f>
        <v/>
      </c>
      <c r="D117" s="21" t="str">
        <f>INDIRECT($U$1&amp;"!"&amp;CHAR(64+COLUMN())&amp;ROW())</f>
        <v/>
      </c>
      <c r="E117" s="21">
        <f>INDIRECT($U$1&amp;"!"&amp;CHAR(64+COLUMN())&amp;ROW())</f>
        <v>0.0</v>
      </c>
      <c r="F117" s="21">
        <f>INDIRECT($U$1&amp;"!"&amp;CHAR(64+COLUMN())&amp;ROW())</f>
        <v>4.0</v>
      </c>
      <c r="G117" s="21">
        <f>INDIRECT($U$1&amp;"!"&amp;CHAR(64+COLUMN())&amp;ROW())</f>
        <v>0.0</v>
      </c>
      <c r="H117" s="21">
        <f>INDIRECT($U$1&amp;"!"&amp;CHAR(64+COLUMN())&amp;ROW())</f>
        <v>0.0</v>
      </c>
      <c r="I117" s="21">
        <f>INDIRECT($U$1&amp;"!"&amp;CHAR(64+COLUMN())&amp;ROW())</f>
        <v>0.0</v>
      </c>
      <c r="K117" s="24" t="str">
        <f>INDIRECT($U$1&amp;"!"&amp;CHAR(55+COLUMN())&amp;ROW()+9)</f>
        <v>5</v>
      </c>
      <c r="L117" s="24" t="str">
        <f>INDIRECT($U$1&amp;"!"&amp;CHAR(55+COLUMN())&amp;ROW()+9)</f>
        <v/>
      </c>
      <c r="M117" s="24" t="str">
        <f>INDIRECT($U$1&amp;"!"&amp;CHAR(55+COLUMN())&amp;ROW()+9)</f>
        <v/>
      </c>
      <c r="N117" s="24">
        <f>INDIRECT($U$1&amp;"!"&amp;CHAR(55+COLUMN())&amp;ROW()+9)</f>
        <v>0.0</v>
      </c>
      <c r="O117" s="24">
        <f>INDIRECT($U$1&amp;"!"&amp;CHAR(55+COLUMN())&amp;ROW()+9)</f>
        <v>8.0</v>
      </c>
      <c r="P117" s="24">
        <f>INDIRECT($U$1&amp;"!"&amp;CHAR(55+COLUMN())&amp;ROW()+9)</f>
        <v>0.0</v>
      </c>
      <c r="Q117" s="24">
        <f>INDIRECT($U$1&amp;"!"&amp;CHAR(55+COLUMN())&amp;ROW()+9)</f>
        <v>0.0</v>
      </c>
      <c r="R117" s="24">
        <f>INDIRECT($U$1&amp;"!"&amp;CHAR(55+COLUMN())&amp;ROW()+9)</f>
        <v>0.0</v>
      </c>
    </row>
    <row r="118" spans="2:21" hidden="1">
      <c r="B118" s="24" t="str">
        <f>INDIRECT($U$1&amp;"!"&amp;CHAR(64+COLUMN())&amp;ROW())</f>
        <v>6</v>
      </c>
      <c r="C118" s="21" t="str">
        <f>INDIRECT($U$1&amp;"!"&amp;CHAR(64+COLUMN())&amp;ROW())</f>
        <v/>
      </c>
      <c r="D118" s="21" t="str">
        <f>INDIRECT($U$1&amp;"!"&amp;CHAR(64+COLUMN())&amp;ROW())</f>
        <v/>
      </c>
      <c r="E118" s="21">
        <f>INDIRECT($U$1&amp;"!"&amp;CHAR(64+COLUMN())&amp;ROW())</f>
        <v>0.0</v>
      </c>
      <c r="F118" s="21">
        <f>INDIRECT($U$1&amp;"!"&amp;CHAR(64+COLUMN())&amp;ROW())</f>
        <v>3.0</v>
      </c>
      <c r="G118" s="21">
        <f>INDIRECT($U$1&amp;"!"&amp;CHAR(64+COLUMN())&amp;ROW())</f>
        <v>0.0</v>
      </c>
      <c r="H118" s="21">
        <f>INDIRECT($U$1&amp;"!"&amp;CHAR(64+COLUMN())&amp;ROW())</f>
        <v>0.0</v>
      </c>
      <c r="I118" s="21">
        <f>INDIRECT($U$1&amp;"!"&amp;CHAR(64+COLUMN())&amp;ROW())</f>
        <v>0.0</v>
      </c>
      <c r="K118" s="24" t="str">
        <f>INDIRECT($U$1&amp;"!"&amp;CHAR(55+COLUMN())&amp;ROW()+9)</f>
        <v>6</v>
      </c>
      <c r="L118" s="24" t="str">
        <f>INDIRECT($U$1&amp;"!"&amp;CHAR(55+COLUMN())&amp;ROW()+9)</f>
        <v/>
      </c>
      <c r="M118" s="24" t="str">
        <f>INDIRECT($U$1&amp;"!"&amp;CHAR(55+COLUMN())&amp;ROW()+9)</f>
        <v/>
      </c>
      <c r="N118" s="24">
        <f>INDIRECT($U$1&amp;"!"&amp;CHAR(55+COLUMN())&amp;ROW()+9)</f>
        <v>0.0</v>
      </c>
      <c r="O118" s="24">
        <f>INDIRECT($U$1&amp;"!"&amp;CHAR(55+COLUMN())&amp;ROW()+9)</f>
        <v>6.0</v>
      </c>
      <c r="P118" s="24">
        <f>INDIRECT($U$1&amp;"!"&amp;CHAR(55+COLUMN())&amp;ROW()+9)</f>
        <v>0.0</v>
      </c>
      <c r="Q118" s="24">
        <f>INDIRECT($U$1&amp;"!"&amp;CHAR(55+COLUMN())&amp;ROW()+9)</f>
        <v>0.0</v>
      </c>
      <c r="R118" s="24">
        <f>INDIRECT($U$1&amp;"!"&amp;CHAR(55+COLUMN())&amp;ROW()+9)</f>
        <v>0.0</v>
      </c>
    </row>
    <row r="119" spans="2:21" hidden="1">
      <c r="B119" s="24" t="str">
        <f>INDIRECT($U$1&amp;"!"&amp;CHAR(64+COLUMN())&amp;ROW())</f>
        <v>7</v>
      </c>
      <c r="C119" s="21" t="str">
        <f>INDIRECT($U$1&amp;"!"&amp;CHAR(64+COLUMN())&amp;ROW())</f>
        <v/>
      </c>
      <c r="D119" s="21" t="str">
        <f>INDIRECT($U$1&amp;"!"&amp;CHAR(64+COLUMN())&amp;ROW())</f>
        <v/>
      </c>
      <c r="E119" s="21">
        <f>INDIRECT($U$1&amp;"!"&amp;CHAR(64+COLUMN())&amp;ROW())</f>
        <v>0.0</v>
      </c>
      <c r="F119" s="21">
        <f>INDIRECT($U$1&amp;"!"&amp;CHAR(64+COLUMN())&amp;ROW())</f>
        <v>2.0</v>
      </c>
      <c r="G119" s="21">
        <f>INDIRECT($U$1&amp;"!"&amp;CHAR(64+COLUMN())&amp;ROW())</f>
        <v>0.0</v>
      </c>
      <c r="H119" s="21">
        <f>INDIRECT($U$1&amp;"!"&amp;CHAR(64+COLUMN())&amp;ROW())</f>
        <v>0.0</v>
      </c>
      <c r="I119" s="21">
        <f>INDIRECT($U$1&amp;"!"&amp;CHAR(64+COLUMN())&amp;ROW())</f>
        <v>0.0</v>
      </c>
      <c r="K119" s="24" t="str">
        <f>INDIRECT($U$1&amp;"!"&amp;CHAR(55+COLUMN())&amp;ROW()+9)</f>
        <v>7</v>
      </c>
      <c r="L119" s="24" t="str">
        <f>INDIRECT($U$1&amp;"!"&amp;CHAR(55+COLUMN())&amp;ROW()+9)</f>
        <v/>
      </c>
      <c r="M119" s="24" t="str">
        <f>INDIRECT($U$1&amp;"!"&amp;CHAR(55+COLUMN())&amp;ROW()+9)</f>
        <v/>
      </c>
      <c r="N119" s="24">
        <f>INDIRECT($U$1&amp;"!"&amp;CHAR(55+COLUMN())&amp;ROW()+9)</f>
        <v>0.0</v>
      </c>
      <c r="O119" s="24">
        <f>INDIRECT($U$1&amp;"!"&amp;CHAR(55+COLUMN())&amp;ROW()+9)</f>
        <v>4.0</v>
      </c>
      <c r="P119" s="24">
        <f>INDIRECT($U$1&amp;"!"&amp;CHAR(55+COLUMN())&amp;ROW()+9)</f>
        <v>0.0</v>
      </c>
      <c r="Q119" s="24">
        <f>INDIRECT($U$1&amp;"!"&amp;CHAR(55+COLUMN())&amp;ROW()+9)</f>
        <v>0.0</v>
      </c>
      <c r="R119" s="24">
        <f>INDIRECT($U$1&amp;"!"&amp;CHAR(55+COLUMN())&amp;ROW()+9)</f>
        <v>0.0</v>
      </c>
    </row>
    <row r="120" spans="2:21" hidden="1">
      <c r="B120" s="24" t="str">
        <f>INDIRECT($U$1&amp;"!"&amp;CHAR(64+COLUMN())&amp;ROW())</f>
        <v>8</v>
      </c>
      <c r="C120" s="21" t="str">
        <f>INDIRECT($U$1&amp;"!"&amp;CHAR(64+COLUMN())&amp;ROW())</f>
        <v/>
      </c>
      <c r="D120" s="21" t="str">
        <f>INDIRECT($U$1&amp;"!"&amp;CHAR(64+COLUMN())&amp;ROW())</f>
        <v/>
      </c>
      <c r="E120" s="21">
        <f>INDIRECT($U$1&amp;"!"&amp;CHAR(64+COLUMN())&amp;ROW())</f>
        <v>0.0</v>
      </c>
      <c r="F120" s="21">
        <f>INDIRECT($U$1&amp;"!"&amp;CHAR(64+COLUMN())&amp;ROW())</f>
        <v>1.0</v>
      </c>
      <c r="G120" s="21">
        <f>INDIRECT($U$1&amp;"!"&amp;CHAR(64+COLUMN())&amp;ROW())</f>
        <v>0.0</v>
      </c>
      <c r="H120" s="21">
        <f>INDIRECT($U$1&amp;"!"&amp;CHAR(64+COLUMN())&amp;ROW())</f>
        <v>0.0</v>
      </c>
      <c r="I120" s="21">
        <f>INDIRECT($U$1&amp;"!"&amp;CHAR(64+COLUMN())&amp;ROW())</f>
        <v>0.0</v>
      </c>
      <c r="K120" s="24" t="str">
        <f>INDIRECT($U$1&amp;"!"&amp;CHAR(55+COLUMN())&amp;ROW()+9)</f>
        <v>8</v>
      </c>
      <c r="L120" s="24" t="str">
        <f>INDIRECT($U$1&amp;"!"&amp;CHAR(55+COLUMN())&amp;ROW()+9)</f>
        <v/>
      </c>
      <c r="M120" s="24" t="str">
        <f>INDIRECT($U$1&amp;"!"&amp;CHAR(55+COLUMN())&amp;ROW()+9)</f>
        <v/>
      </c>
      <c r="N120" s="24">
        <f>INDIRECT($U$1&amp;"!"&amp;CHAR(55+COLUMN())&amp;ROW()+9)</f>
        <v>0.0</v>
      </c>
      <c r="O120" s="24">
        <f>INDIRECT($U$1&amp;"!"&amp;CHAR(55+COLUMN())&amp;ROW()+9)</f>
        <v>2.0</v>
      </c>
      <c r="P120" s="24">
        <f>INDIRECT($U$1&amp;"!"&amp;CHAR(55+COLUMN())&amp;ROW()+9)</f>
        <v>0.0</v>
      </c>
      <c r="Q120" s="24">
        <f>INDIRECT($U$1&amp;"!"&amp;CHAR(55+COLUMN())&amp;ROW()+9)</f>
        <v>0.0</v>
      </c>
      <c r="R120" s="24">
        <f>INDIRECT($U$1&amp;"!"&amp;CHAR(55+COLUMN())&amp;ROW()+9)</f>
        <v>0.0</v>
      </c>
    </row>
    <row r="121" spans="2:21">
      <c r="B121" s="24">
        <f>INDIRECT($U$1&amp;"!"&amp;CHAR(64+COLUMN())&amp;ROW())</f>
        <v>0.0</v>
      </c>
      <c r="C121" s="21" t="str">
        <f>INDIRECT($U$1&amp;"!"&amp;CHAR(64+COLUMN())&amp;ROW())</f>
        <v>U17 Men's A Discus</v>
      </c>
      <c r="D121" s="21">
        <f>INDIRECT($U$1&amp;"!"&amp;CHAR(64+COLUMN())&amp;ROW())</f>
        <v>0.0</v>
      </c>
      <c r="E121" s="21">
        <f>INDIRECT($U$1&amp;"!"&amp;CHAR(64+COLUMN())&amp;ROW())</f>
        <v>0.0</v>
      </c>
      <c r="F121" s="21">
        <f>INDIRECT($U$1&amp;"!"&amp;CHAR(64+COLUMN())&amp;ROW())</f>
        <v>0.0</v>
      </c>
      <c r="G121" s="21">
        <f>INDIRECT($U$1&amp;"!"&amp;CHAR(64+COLUMN())&amp;ROW())</f>
        <v>0.0</v>
      </c>
      <c r="H121" s="21">
        <f>INDIRECT($U$1&amp;"!"&amp;CHAR(64+COLUMN())&amp;ROW())</f>
        <v>0.0</v>
      </c>
      <c r="I121" s="21">
        <f>INDIRECT($U$1&amp;"!"&amp;CHAR(64+COLUMN())&amp;ROW())</f>
        <v>0.0</v>
      </c>
      <c r="K121" s="24">
        <f>INDIRECT($U$1&amp;"!"&amp;CHAR(55+COLUMN())&amp;ROW()+9)</f>
        <v>0.0</v>
      </c>
      <c r="L121" s="24" t="str">
        <f>INDIRECT($U$1&amp;"!"&amp;CHAR(55+COLUMN())&amp;ROW()+9)</f>
        <v>U17 Men's B Discus</v>
      </c>
      <c r="M121" s="24">
        <f>INDIRECT($U$1&amp;"!"&amp;CHAR(55+COLUMN())&amp;ROW()+9)</f>
        <v>0.0</v>
      </c>
      <c r="N121" s="24">
        <f>INDIRECT($U$1&amp;"!"&amp;CHAR(55+COLUMN())&amp;ROW()+9)</f>
        <v>0.0</v>
      </c>
      <c r="O121" s="24">
        <f>INDIRECT($U$1&amp;"!"&amp;CHAR(55+COLUMN())&amp;ROW()+9)</f>
        <v>0.0</v>
      </c>
      <c r="P121" s="24">
        <f>INDIRECT($U$1&amp;"!"&amp;CHAR(55+COLUMN())&amp;ROW()+9)</f>
        <v>0.0</v>
      </c>
      <c r="Q121" s="24">
        <f>INDIRECT($U$1&amp;"!"&amp;CHAR(55+COLUMN())&amp;ROW()+9)</f>
        <v>0.0</v>
      </c>
      <c r="R121" s="24">
        <f>INDIRECT($U$1&amp;"!"&amp;CHAR(55+COLUMN())&amp;ROW()+9)</f>
        <v>0.0</v>
      </c>
    </row>
    <row r="122" spans="2:21">
      <c r="B122" s="24">
        <f>INDIRECT($U$1&amp;"!"&amp;CHAR(64+COLUMN())&amp;ROW())</f>
        <v>1.0</v>
      </c>
      <c r="C122" s="21" t="str">
        <f>INDIRECT($U$1&amp;"!"&amp;CHAR(64+COLUMN())&amp;ROW())</f>
        <v>Christian Duverny</v>
      </c>
      <c r="D122" s="21" t="str">
        <f>INDIRECT($U$1&amp;"!"&amp;CHAR(64+COLUMN())&amp;ROW())</f>
        <v>Shaftesbury</v>
      </c>
      <c r="E122" s="117">
        <f>INDIRECT($U$1&amp;"!"&amp;CHAR(64+COLUMN())&amp;ROW())</f>
        <v>13.01</v>
      </c>
      <c r="F122" s="21">
        <f>INDIRECT($U$1&amp;"!"&amp;CHAR(64+COLUMN())&amp;ROW())</f>
        <v>16.0</v>
      </c>
      <c r="G122" s="21">
        <f>INDIRECT($U$1&amp;"!"&amp;CHAR(64+COLUMN())&amp;ROW())</f>
        <v>0.0</v>
      </c>
      <c r="H122" s="21">
        <f>INDIRECT($U$1&amp;"!"&amp;CHAR(64+COLUMN())&amp;ROW())</f>
        <v>0.0</v>
      </c>
      <c r="I122" s="21">
        <f>INDIRECT($U$1&amp;"!"&amp;CHAR(64+COLUMN())&amp;ROW())</f>
        <v>0.0</v>
      </c>
      <c r="K122" s="24">
        <f>INDIRECT($U$1&amp;"!"&amp;CHAR(55+COLUMN())&amp;ROW()+9)</f>
        <v>1.0</v>
      </c>
      <c r="L122" s="24" t="str">
        <f>INDIRECT($U$1&amp;"!"&amp;CHAR(55+COLUMN())&amp;ROW()+9)</f>
        <v/>
      </c>
      <c r="M122" s="24" t="str">
        <f>INDIRECT($U$1&amp;"!"&amp;CHAR(55+COLUMN())&amp;ROW()+9)</f>
        <v/>
      </c>
      <c r="N122" s="117">
        <f>INDIRECT($U$1&amp;"!"&amp;CHAR(55+COLUMN())&amp;ROW()+9)</f>
        <v>0.0</v>
      </c>
      <c r="O122" s="24">
        <f>INDIRECT($U$1&amp;"!"&amp;CHAR(55+COLUMN())&amp;ROW()+9)</f>
        <v>8.0</v>
      </c>
      <c r="P122" s="24">
        <f>INDIRECT($U$1&amp;"!"&amp;CHAR(55+COLUMN())&amp;ROW()+9)</f>
        <v>0.0</v>
      </c>
      <c r="Q122" s="24">
        <f>INDIRECT($U$1&amp;"!"&amp;CHAR(55+COLUMN())&amp;ROW()+9)</f>
        <v>0.0</v>
      </c>
      <c r="R122" s="24">
        <f>INDIRECT($U$1&amp;"!"&amp;CHAR(55+COLUMN())&amp;ROW()+9)</f>
        <v>0.0</v>
      </c>
    </row>
    <row r="123" spans="2:21">
      <c r="B123" s="24">
        <f>INDIRECT($U$1&amp;"!"&amp;CHAR(64+COLUMN())&amp;ROW())</f>
        <v>2.0</v>
      </c>
      <c r="C123" s="21" t="str">
        <f>INDIRECT($U$1&amp;"!"&amp;CHAR(64+COLUMN())&amp;ROW())</f>
        <v/>
      </c>
      <c r="D123" s="21" t="str">
        <f>INDIRECT($U$1&amp;"!"&amp;CHAR(64+COLUMN())&amp;ROW())</f>
        <v/>
      </c>
      <c r="E123" s="117">
        <f>INDIRECT($U$1&amp;"!"&amp;CHAR(64+COLUMN())&amp;ROW())</f>
        <v>0.0</v>
      </c>
      <c r="F123" s="21">
        <f>INDIRECT($U$1&amp;"!"&amp;CHAR(64+COLUMN())&amp;ROW())</f>
        <v>14.0</v>
      </c>
      <c r="G123" s="21">
        <f>INDIRECT($U$1&amp;"!"&amp;CHAR(64+COLUMN())&amp;ROW())</f>
        <v>0.0</v>
      </c>
      <c r="H123" s="21">
        <f>INDIRECT($U$1&amp;"!"&amp;CHAR(64+COLUMN())&amp;ROW())</f>
        <v>0.0</v>
      </c>
      <c r="I123" s="21">
        <f>INDIRECT($U$1&amp;"!"&amp;CHAR(64+COLUMN())&amp;ROW())</f>
        <v>0.0</v>
      </c>
      <c r="K123" s="24">
        <f>INDIRECT($U$1&amp;"!"&amp;CHAR(55+COLUMN())&amp;ROW()+9)</f>
        <v>2.0</v>
      </c>
      <c r="L123" s="24" t="str">
        <f>INDIRECT($U$1&amp;"!"&amp;CHAR(55+COLUMN())&amp;ROW()+9)</f>
        <v/>
      </c>
      <c r="M123" s="24" t="str">
        <f>INDIRECT($U$1&amp;"!"&amp;CHAR(55+COLUMN())&amp;ROW()+9)</f>
        <v/>
      </c>
      <c r="N123" s="117">
        <f>INDIRECT($U$1&amp;"!"&amp;CHAR(55+COLUMN())&amp;ROW()+9)</f>
        <v>0.0</v>
      </c>
      <c r="O123" s="24">
        <f>INDIRECT($U$1&amp;"!"&amp;CHAR(55+COLUMN())&amp;ROW()+9)</f>
        <v>7.0</v>
      </c>
      <c r="P123" s="24">
        <f>INDIRECT($U$1&amp;"!"&amp;CHAR(55+COLUMN())&amp;ROW()+9)</f>
        <v>0.0</v>
      </c>
      <c r="Q123" s="24">
        <f>INDIRECT($U$1&amp;"!"&amp;CHAR(55+COLUMN())&amp;ROW()+9)</f>
        <v>0.0</v>
      </c>
      <c r="R123" s="24">
        <f>INDIRECT($U$1&amp;"!"&amp;CHAR(55+COLUMN())&amp;ROW()+9)</f>
        <v>0.0</v>
      </c>
    </row>
    <row r="124" spans="2:21">
      <c r="B124" s="24">
        <f>INDIRECT($U$1&amp;"!"&amp;CHAR(64+COLUMN())&amp;ROW())</f>
        <v>3.0</v>
      </c>
      <c r="C124" s="21" t="str">
        <f>INDIRECT($U$1&amp;"!"&amp;CHAR(64+COLUMN())&amp;ROW())</f>
        <v/>
      </c>
      <c r="D124" s="21" t="str">
        <f>INDIRECT($U$1&amp;"!"&amp;CHAR(64+COLUMN())&amp;ROW())</f>
        <v/>
      </c>
      <c r="E124" s="117">
        <f>INDIRECT($U$1&amp;"!"&amp;CHAR(64+COLUMN())&amp;ROW())</f>
        <v>0.0</v>
      </c>
      <c r="F124" s="21">
        <f>INDIRECT($U$1&amp;"!"&amp;CHAR(64+COLUMN())&amp;ROW())</f>
        <v>12.0</v>
      </c>
      <c r="G124" s="21">
        <f>INDIRECT($U$1&amp;"!"&amp;CHAR(64+COLUMN())&amp;ROW())</f>
        <v>0.0</v>
      </c>
      <c r="H124" s="21">
        <f>INDIRECT($U$1&amp;"!"&amp;CHAR(64+COLUMN())&amp;ROW())</f>
        <v>0.0</v>
      </c>
      <c r="I124" s="21">
        <f>INDIRECT($U$1&amp;"!"&amp;CHAR(64+COLUMN())&amp;ROW())</f>
        <v>0.0</v>
      </c>
      <c r="K124" s="24">
        <f>INDIRECT($U$1&amp;"!"&amp;CHAR(55+COLUMN())&amp;ROW()+9)</f>
        <v>3.0</v>
      </c>
      <c r="L124" s="24" t="str">
        <f>INDIRECT($U$1&amp;"!"&amp;CHAR(55+COLUMN())&amp;ROW()+9)</f>
        <v/>
      </c>
      <c r="M124" s="24" t="str">
        <f>INDIRECT($U$1&amp;"!"&amp;CHAR(55+COLUMN())&amp;ROW()+9)</f>
        <v/>
      </c>
      <c r="N124" s="117">
        <f>INDIRECT($U$1&amp;"!"&amp;CHAR(55+COLUMN())&amp;ROW()+9)</f>
        <v>0.0</v>
      </c>
      <c r="O124" s="24">
        <f>INDIRECT($U$1&amp;"!"&amp;CHAR(55+COLUMN())&amp;ROW()+9)</f>
        <v>6.0</v>
      </c>
      <c r="P124" s="24">
        <f>INDIRECT($U$1&amp;"!"&amp;CHAR(55+COLUMN())&amp;ROW()+9)</f>
        <v>0.0</v>
      </c>
      <c r="Q124" s="24">
        <f>INDIRECT($U$1&amp;"!"&amp;CHAR(55+COLUMN())&amp;ROW()+9)</f>
        <v>0.0</v>
      </c>
      <c r="R124" s="24">
        <f>INDIRECT($U$1&amp;"!"&amp;CHAR(55+COLUMN())&amp;ROW()+9)</f>
        <v>0.0</v>
      </c>
    </row>
    <row r="125" spans="2:21">
      <c r="B125" s="24" t="str">
        <f>INDIRECT($U$1&amp;"!"&amp;CHAR(64+COLUMN())&amp;ROW())</f>
        <v>4</v>
      </c>
      <c r="C125" s="21" t="str">
        <f>INDIRECT($U$1&amp;"!"&amp;CHAR(64+COLUMN())&amp;ROW())</f>
        <v/>
      </c>
      <c r="D125" s="21" t="str">
        <f>INDIRECT($U$1&amp;"!"&amp;CHAR(64+COLUMN())&amp;ROW())</f>
        <v/>
      </c>
      <c r="E125" s="117">
        <f>INDIRECT($U$1&amp;"!"&amp;CHAR(64+COLUMN())&amp;ROW())</f>
        <v>0.0</v>
      </c>
      <c r="F125" s="21">
        <f>INDIRECT($U$1&amp;"!"&amp;CHAR(64+COLUMN())&amp;ROW())</f>
        <v>10.0</v>
      </c>
      <c r="G125" s="21">
        <f>INDIRECT($U$1&amp;"!"&amp;CHAR(64+COLUMN())&amp;ROW())</f>
        <v>0.0</v>
      </c>
      <c r="H125" s="21">
        <f>INDIRECT($U$1&amp;"!"&amp;CHAR(64+COLUMN())&amp;ROW())</f>
        <v>0.0</v>
      </c>
      <c r="I125" s="21">
        <f>INDIRECT($U$1&amp;"!"&amp;CHAR(64+COLUMN())&amp;ROW())</f>
        <v>0.0</v>
      </c>
      <c r="K125" s="24" t="str">
        <f>INDIRECT($U$1&amp;"!"&amp;CHAR(55+COLUMN())&amp;ROW()+9)</f>
        <v>4</v>
      </c>
      <c r="L125" s="24" t="str">
        <f>INDIRECT($U$1&amp;"!"&amp;CHAR(55+COLUMN())&amp;ROW()+9)</f>
        <v/>
      </c>
      <c r="M125" s="24" t="str">
        <f>INDIRECT($U$1&amp;"!"&amp;CHAR(55+COLUMN())&amp;ROW()+9)</f>
        <v/>
      </c>
      <c r="N125" s="117">
        <f>INDIRECT($U$1&amp;"!"&amp;CHAR(55+COLUMN())&amp;ROW()+9)</f>
        <v>0.0</v>
      </c>
      <c r="O125" s="24">
        <f>INDIRECT($U$1&amp;"!"&amp;CHAR(55+COLUMN())&amp;ROW()+9)</f>
        <v>5.0</v>
      </c>
      <c r="P125" s="24">
        <f>INDIRECT($U$1&amp;"!"&amp;CHAR(55+COLUMN())&amp;ROW()+9)</f>
        <v>0.0</v>
      </c>
      <c r="Q125" s="24">
        <f>INDIRECT($U$1&amp;"!"&amp;CHAR(55+COLUMN())&amp;ROW()+9)</f>
        <v>0.0</v>
      </c>
      <c r="R125" s="24">
        <f>INDIRECT($U$1&amp;"!"&amp;CHAR(55+COLUMN())&amp;ROW()+9)</f>
        <v>0.0</v>
      </c>
    </row>
    <row r="126" spans="2:21">
      <c r="B126" s="24" t="str">
        <f>INDIRECT($U$1&amp;"!"&amp;CHAR(64+COLUMN())&amp;ROW())</f>
        <v>5</v>
      </c>
      <c r="C126" s="21" t="str">
        <f>INDIRECT($U$1&amp;"!"&amp;CHAR(64+COLUMN())&amp;ROW())</f>
        <v/>
      </c>
      <c r="D126" s="21" t="str">
        <f>INDIRECT($U$1&amp;"!"&amp;CHAR(64+COLUMN())&amp;ROW())</f>
        <v/>
      </c>
      <c r="E126" s="117">
        <f>INDIRECT($U$1&amp;"!"&amp;CHAR(64+COLUMN())&amp;ROW())</f>
        <v>0.0</v>
      </c>
      <c r="F126" s="21">
        <f>INDIRECT($U$1&amp;"!"&amp;CHAR(64+COLUMN())&amp;ROW())</f>
        <v>8.0</v>
      </c>
      <c r="G126" s="21">
        <f>INDIRECT($U$1&amp;"!"&amp;CHAR(64+COLUMN())&amp;ROW())</f>
        <v>0.0</v>
      </c>
      <c r="H126" s="21">
        <f>INDIRECT($U$1&amp;"!"&amp;CHAR(64+COLUMN())&amp;ROW())</f>
        <v>0.0</v>
      </c>
      <c r="I126" s="21">
        <f>INDIRECT($U$1&amp;"!"&amp;CHAR(64+COLUMN())&amp;ROW())</f>
        <v>0.0</v>
      </c>
      <c r="K126" s="24" t="str">
        <f>INDIRECT($U$1&amp;"!"&amp;CHAR(55+COLUMN())&amp;ROW()+9)</f>
        <v>5</v>
      </c>
      <c r="L126" s="24" t="str">
        <f>INDIRECT($U$1&amp;"!"&amp;CHAR(55+COLUMN())&amp;ROW()+9)</f>
        <v/>
      </c>
      <c r="M126" s="24" t="str">
        <f>INDIRECT($U$1&amp;"!"&amp;CHAR(55+COLUMN())&amp;ROW()+9)</f>
        <v/>
      </c>
      <c r="N126" s="117">
        <f>INDIRECT($U$1&amp;"!"&amp;CHAR(55+COLUMN())&amp;ROW()+9)</f>
        <v>0.0</v>
      </c>
      <c r="O126" s="24">
        <f>INDIRECT($U$1&amp;"!"&amp;CHAR(55+COLUMN())&amp;ROW()+9)</f>
        <v>4.0</v>
      </c>
      <c r="P126" s="24">
        <f>INDIRECT($U$1&amp;"!"&amp;CHAR(55+COLUMN())&amp;ROW()+9)</f>
        <v>0.0</v>
      </c>
      <c r="Q126" s="24">
        <f>INDIRECT($U$1&amp;"!"&amp;CHAR(55+COLUMN())&amp;ROW()+9)</f>
        <v>0.0</v>
      </c>
      <c r="R126" s="24">
        <f>INDIRECT($U$1&amp;"!"&amp;CHAR(55+COLUMN())&amp;ROW()+9)</f>
        <v>0.0</v>
      </c>
    </row>
    <row r="127" spans="2:21">
      <c r="B127" s="24" t="str">
        <f>INDIRECT($U$1&amp;"!"&amp;CHAR(64+COLUMN())&amp;ROW())</f>
        <v>6</v>
      </c>
      <c r="C127" s="21" t="str">
        <f>INDIRECT($U$1&amp;"!"&amp;CHAR(64+COLUMN())&amp;ROW())</f>
        <v/>
      </c>
      <c r="D127" s="21" t="str">
        <f>INDIRECT($U$1&amp;"!"&amp;CHAR(64+COLUMN())&amp;ROW())</f>
        <v/>
      </c>
      <c r="E127" s="117">
        <f>INDIRECT($U$1&amp;"!"&amp;CHAR(64+COLUMN())&amp;ROW())</f>
        <v>0.0</v>
      </c>
      <c r="F127" s="21">
        <f>INDIRECT($U$1&amp;"!"&amp;CHAR(64+COLUMN())&amp;ROW())</f>
        <v>6.0</v>
      </c>
      <c r="G127" s="21">
        <f>INDIRECT($U$1&amp;"!"&amp;CHAR(64+COLUMN())&amp;ROW())</f>
        <v>0.0</v>
      </c>
      <c r="H127" s="21">
        <f>INDIRECT($U$1&amp;"!"&amp;CHAR(64+COLUMN())&amp;ROW())</f>
        <v>0.0</v>
      </c>
      <c r="I127" s="21">
        <f>INDIRECT($U$1&amp;"!"&amp;CHAR(64+COLUMN())&amp;ROW())</f>
        <v>0.0</v>
      </c>
      <c r="K127" s="24" t="str">
        <f>INDIRECT($U$1&amp;"!"&amp;CHAR(55+COLUMN())&amp;ROW()+9)</f>
        <v>6</v>
      </c>
      <c r="L127" s="24" t="str">
        <f>INDIRECT($U$1&amp;"!"&amp;CHAR(55+COLUMN())&amp;ROW()+9)</f>
        <v/>
      </c>
      <c r="M127" s="24" t="str">
        <f>INDIRECT($U$1&amp;"!"&amp;CHAR(55+COLUMN())&amp;ROW()+9)</f>
        <v/>
      </c>
      <c r="N127" s="117">
        <f>INDIRECT($U$1&amp;"!"&amp;CHAR(55+COLUMN())&amp;ROW()+9)</f>
        <v>0.0</v>
      </c>
      <c r="O127" s="24">
        <f>INDIRECT($U$1&amp;"!"&amp;CHAR(55+COLUMN())&amp;ROW()+9)</f>
        <v>3.0</v>
      </c>
      <c r="P127" s="24">
        <f>INDIRECT($U$1&amp;"!"&amp;CHAR(55+COLUMN())&amp;ROW()+9)</f>
        <v>0.0</v>
      </c>
      <c r="Q127" s="24">
        <f>INDIRECT($U$1&amp;"!"&amp;CHAR(55+COLUMN())&amp;ROW()+9)</f>
        <v>0.0</v>
      </c>
      <c r="R127" s="24">
        <f>INDIRECT($U$1&amp;"!"&amp;CHAR(55+COLUMN())&amp;ROW()+9)</f>
        <v>0.0</v>
      </c>
    </row>
    <row r="128" spans="2:21">
      <c r="B128" s="24" t="str">
        <f>INDIRECT($U$1&amp;"!"&amp;CHAR(64+COLUMN())&amp;ROW())</f>
        <v>7</v>
      </c>
      <c r="C128" s="21" t="str">
        <f>INDIRECT($U$1&amp;"!"&amp;CHAR(64+COLUMN())&amp;ROW())</f>
        <v/>
      </c>
      <c r="D128" s="21" t="str">
        <f>INDIRECT($U$1&amp;"!"&amp;CHAR(64+COLUMN())&amp;ROW())</f>
        <v/>
      </c>
      <c r="E128" s="117">
        <f>INDIRECT($U$1&amp;"!"&amp;CHAR(64+COLUMN())&amp;ROW())</f>
        <v>0.0</v>
      </c>
      <c r="F128" s="21">
        <f>INDIRECT($U$1&amp;"!"&amp;CHAR(64+COLUMN())&amp;ROW())</f>
        <v>4.0</v>
      </c>
      <c r="G128" s="21">
        <f>INDIRECT($U$1&amp;"!"&amp;CHAR(64+COLUMN())&amp;ROW())</f>
        <v>0.0</v>
      </c>
      <c r="H128" s="21">
        <f>INDIRECT($U$1&amp;"!"&amp;CHAR(64+COLUMN())&amp;ROW())</f>
        <v>0.0</v>
      </c>
      <c r="I128" s="21">
        <f>INDIRECT($U$1&amp;"!"&amp;CHAR(64+COLUMN())&amp;ROW())</f>
        <v>0.0</v>
      </c>
      <c r="K128" s="24" t="str">
        <f>INDIRECT($U$1&amp;"!"&amp;CHAR(55+COLUMN())&amp;ROW()+9)</f>
        <v>7</v>
      </c>
      <c r="L128" s="24" t="str">
        <f>INDIRECT($U$1&amp;"!"&amp;CHAR(55+COLUMN())&amp;ROW()+9)</f>
        <v/>
      </c>
      <c r="M128" s="24" t="str">
        <f>INDIRECT($U$1&amp;"!"&amp;CHAR(55+COLUMN())&amp;ROW()+9)</f>
        <v/>
      </c>
      <c r="N128" s="117">
        <f>INDIRECT($U$1&amp;"!"&amp;CHAR(55+COLUMN())&amp;ROW()+9)</f>
        <v>0.0</v>
      </c>
      <c r="O128" s="24">
        <f>INDIRECT($U$1&amp;"!"&amp;CHAR(55+COLUMN())&amp;ROW()+9)</f>
        <v>2.0</v>
      </c>
      <c r="P128" s="24">
        <f>INDIRECT($U$1&amp;"!"&amp;CHAR(55+COLUMN())&amp;ROW()+9)</f>
        <v>0.0</v>
      </c>
      <c r="Q128" s="24">
        <f>INDIRECT($U$1&amp;"!"&amp;CHAR(55+COLUMN())&amp;ROW()+9)</f>
        <v>0.0</v>
      </c>
      <c r="R128" s="24">
        <f>INDIRECT($U$1&amp;"!"&amp;CHAR(55+COLUMN())&amp;ROW()+9)</f>
        <v>0.0</v>
      </c>
    </row>
    <row r="129" spans="2:21">
      <c r="B129" s="24" t="str">
        <f>INDIRECT($U$1&amp;"!"&amp;CHAR(64+COLUMN())&amp;ROW())</f>
        <v>8</v>
      </c>
      <c r="C129" s="21" t="str">
        <f>INDIRECT($U$1&amp;"!"&amp;CHAR(64+COLUMN())&amp;ROW())</f>
        <v/>
      </c>
      <c r="D129" s="21" t="str">
        <f>INDIRECT($U$1&amp;"!"&amp;CHAR(64+COLUMN())&amp;ROW())</f>
        <v/>
      </c>
      <c r="E129" s="117">
        <f>INDIRECT($U$1&amp;"!"&amp;CHAR(64+COLUMN())&amp;ROW())</f>
        <v>0.0</v>
      </c>
      <c r="F129" s="21">
        <f>INDIRECT($U$1&amp;"!"&amp;CHAR(64+COLUMN())&amp;ROW())</f>
        <v>2.0</v>
      </c>
      <c r="G129" s="21">
        <f>INDIRECT($U$1&amp;"!"&amp;CHAR(64+COLUMN())&amp;ROW())</f>
        <v>0.0</v>
      </c>
      <c r="H129" s="21">
        <f>INDIRECT($U$1&amp;"!"&amp;CHAR(64+COLUMN())&amp;ROW())</f>
        <v>0.0</v>
      </c>
      <c r="I129" s="21">
        <f>INDIRECT($U$1&amp;"!"&amp;CHAR(64+COLUMN())&amp;ROW())</f>
        <v>0.0</v>
      </c>
      <c r="K129" s="24" t="str">
        <f>INDIRECT($U$1&amp;"!"&amp;CHAR(55+COLUMN())&amp;ROW()+9)</f>
        <v>8</v>
      </c>
      <c r="L129" s="24" t="str">
        <f>INDIRECT($U$1&amp;"!"&amp;CHAR(55+COLUMN())&amp;ROW()+9)</f>
        <v/>
      </c>
      <c r="M129" s="24" t="str">
        <f>INDIRECT($U$1&amp;"!"&amp;CHAR(55+COLUMN())&amp;ROW()+9)</f>
        <v/>
      </c>
      <c r="N129" s="117">
        <f>INDIRECT($U$1&amp;"!"&amp;CHAR(55+COLUMN())&amp;ROW()+9)</f>
        <v>0.0</v>
      </c>
      <c r="O129" s="24">
        <f>INDIRECT($U$1&amp;"!"&amp;CHAR(55+COLUMN())&amp;ROW()+9)</f>
        <v>1.0</v>
      </c>
      <c r="P129" s="24">
        <f>INDIRECT($U$1&amp;"!"&amp;CHAR(55+COLUMN())&amp;ROW()+9)</f>
        <v>0.0</v>
      </c>
      <c r="Q129" s="24">
        <f>INDIRECT($U$1&amp;"!"&amp;CHAR(55+COLUMN())&amp;ROW()+9)</f>
        <v>0.0</v>
      </c>
      <c r="R129" s="24">
        <f>INDIRECT($U$1&amp;"!"&amp;CHAR(55+COLUMN())&amp;ROW()+9)</f>
        <v>0.0</v>
      </c>
    </row>
    <row r="130" spans="2:21" hidden="1">
      <c r="B130" s="24">
        <f>INDIRECT($U$1&amp;"!"&amp;CHAR(64+COLUMN())&amp;ROW())</f>
        <v>0.0</v>
      </c>
      <c r="C130" s="21" t="str">
        <f>INDIRECT($U$1&amp;"!"&amp;CHAR(64+COLUMN())&amp;ROW())</f>
        <v>U17 Men's B Discus</v>
      </c>
      <c r="D130" s="21">
        <f>INDIRECT($U$1&amp;"!"&amp;CHAR(64+COLUMN())&amp;ROW())</f>
        <v>0.0</v>
      </c>
      <c r="E130" s="21">
        <f>INDIRECT($U$1&amp;"!"&amp;CHAR(64+COLUMN())&amp;ROW())</f>
        <v>0.0</v>
      </c>
      <c r="F130" s="21">
        <f>INDIRECT($U$1&amp;"!"&amp;CHAR(64+COLUMN())&amp;ROW())</f>
        <v>0.0</v>
      </c>
      <c r="G130" s="21">
        <f>INDIRECT($U$1&amp;"!"&amp;CHAR(64+COLUMN())&amp;ROW())</f>
        <v>0.0</v>
      </c>
      <c r="H130" s="21">
        <f>INDIRECT($U$1&amp;"!"&amp;CHAR(64+COLUMN())&amp;ROW())</f>
        <v>0.0</v>
      </c>
      <c r="I130" s="21">
        <f>INDIRECT($U$1&amp;"!"&amp;CHAR(64+COLUMN())&amp;ROW())</f>
        <v>0.0</v>
      </c>
      <c r="K130" s="24">
        <f>INDIRECT($U$1&amp;"!"&amp;CHAR(55+COLUMN())&amp;ROW()+9)</f>
        <v>0.0</v>
      </c>
      <c r="L130" s="24" t="str">
        <f>INDIRECT($U$1&amp;"!"&amp;CHAR(55+COLUMN())&amp;ROW()+9)</f>
        <v>U17 Men's A Javelin</v>
      </c>
      <c r="M130" s="24">
        <f>INDIRECT($U$1&amp;"!"&amp;CHAR(55+COLUMN())&amp;ROW()+9)</f>
        <v>0.0</v>
      </c>
      <c r="N130" s="24">
        <f>INDIRECT($U$1&amp;"!"&amp;CHAR(55+COLUMN())&amp;ROW()+9)</f>
        <v>0.0</v>
      </c>
      <c r="O130" s="24">
        <f>INDIRECT($U$1&amp;"!"&amp;CHAR(55+COLUMN())&amp;ROW()+9)</f>
        <v>0.0</v>
      </c>
      <c r="P130" s="24">
        <f>INDIRECT($U$1&amp;"!"&amp;CHAR(55+COLUMN())&amp;ROW()+9)</f>
        <v>0.0</v>
      </c>
      <c r="Q130" s="24">
        <f>INDIRECT($U$1&amp;"!"&amp;CHAR(55+COLUMN())&amp;ROW()+9)</f>
        <v>0.0</v>
      </c>
      <c r="R130" s="24">
        <f>INDIRECT($U$1&amp;"!"&amp;CHAR(55+COLUMN())&amp;ROW()+9)</f>
        <v>0.0</v>
      </c>
    </row>
    <row r="131" spans="2:21" hidden="1">
      <c r="B131" s="24">
        <f>INDIRECT($U$1&amp;"!"&amp;CHAR(64+COLUMN())&amp;ROW())</f>
        <v>1.0</v>
      </c>
      <c r="C131" s="21" t="str">
        <f>INDIRECT($U$1&amp;"!"&amp;CHAR(64+COLUMN())&amp;ROW())</f>
        <v/>
      </c>
      <c r="D131" s="21" t="str">
        <f>INDIRECT($U$1&amp;"!"&amp;CHAR(64+COLUMN())&amp;ROW())</f>
        <v/>
      </c>
      <c r="E131" s="21">
        <f>INDIRECT($U$1&amp;"!"&amp;CHAR(64+COLUMN())&amp;ROW())</f>
        <v>0.0</v>
      </c>
      <c r="F131" s="21">
        <f>INDIRECT($U$1&amp;"!"&amp;CHAR(64+COLUMN())&amp;ROW())</f>
        <v>8.0</v>
      </c>
      <c r="G131" s="21">
        <f>INDIRECT($U$1&amp;"!"&amp;CHAR(64+COLUMN())&amp;ROW())</f>
        <v>0.0</v>
      </c>
      <c r="H131" s="21">
        <f>INDIRECT($U$1&amp;"!"&amp;CHAR(64+COLUMN())&amp;ROW())</f>
        <v>0.0</v>
      </c>
      <c r="I131" s="21">
        <f>INDIRECT($U$1&amp;"!"&amp;CHAR(64+COLUMN())&amp;ROW())</f>
        <v>0.0</v>
      </c>
      <c r="K131" s="24">
        <f>INDIRECT($U$1&amp;"!"&amp;CHAR(55+COLUMN())&amp;ROW()+9)</f>
        <v>1.0</v>
      </c>
      <c r="L131" s="24" t="str">
        <f>INDIRECT($U$1&amp;"!"&amp;CHAR(55+COLUMN())&amp;ROW()+9)</f>
        <v/>
      </c>
      <c r="M131" s="24" t="str">
        <f>INDIRECT($U$1&amp;"!"&amp;CHAR(55+COLUMN())&amp;ROW()+9)</f>
        <v/>
      </c>
      <c r="N131" s="24" t="str">
        <f>INDIRECT($U$1&amp;"!"&amp;CHAR(55+COLUMN())&amp;ROW()+9)</f>
        <v>.</v>
      </c>
      <c r="O131" s="24">
        <f>INDIRECT($U$1&amp;"!"&amp;CHAR(55+COLUMN())&amp;ROW()+9)</f>
        <v>16.0</v>
      </c>
      <c r="P131" s="24">
        <f>INDIRECT($U$1&amp;"!"&amp;CHAR(55+COLUMN())&amp;ROW()+9)</f>
        <v>0.0</v>
      </c>
      <c r="Q131" s="24">
        <f>INDIRECT($U$1&amp;"!"&amp;CHAR(55+COLUMN())&amp;ROW()+9)</f>
        <v>0.0</v>
      </c>
      <c r="R131" s="24">
        <f>INDIRECT($U$1&amp;"!"&amp;CHAR(55+COLUMN())&amp;ROW()+9)</f>
        <v>0.0</v>
      </c>
    </row>
    <row r="132" spans="2:21" hidden="1">
      <c r="B132" s="24">
        <f>INDIRECT($U$1&amp;"!"&amp;CHAR(64+COLUMN())&amp;ROW())</f>
        <v>2.0</v>
      </c>
      <c r="C132" s="21" t="str">
        <f>INDIRECT($U$1&amp;"!"&amp;CHAR(64+COLUMN())&amp;ROW())</f>
        <v/>
      </c>
      <c r="D132" s="21" t="str">
        <f>INDIRECT($U$1&amp;"!"&amp;CHAR(64+COLUMN())&amp;ROW())</f>
        <v/>
      </c>
      <c r="E132" s="21">
        <f>INDIRECT($U$1&amp;"!"&amp;CHAR(64+COLUMN())&amp;ROW())</f>
        <v>0.0</v>
      </c>
      <c r="F132" s="21">
        <f>INDIRECT($U$1&amp;"!"&amp;CHAR(64+COLUMN())&amp;ROW())</f>
        <v>7.0</v>
      </c>
      <c r="G132" s="21">
        <f>INDIRECT($U$1&amp;"!"&amp;CHAR(64+COLUMN())&amp;ROW())</f>
        <v>0.0</v>
      </c>
      <c r="H132" s="21">
        <f>INDIRECT($U$1&amp;"!"&amp;CHAR(64+COLUMN())&amp;ROW())</f>
        <v>0.0</v>
      </c>
      <c r="I132" s="21">
        <f>INDIRECT($U$1&amp;"!"&amp;CHAR(64+COLUMN())&amp;ROW())</f>
        <v>0.0</v>
      </c>
      <c r="K132" s="24">
        <f>INDIRECT($U$1&amp;"!"&amp;CHAR(55+COLUMN())&amp;ROW()+9)</f>
        <v>2.0</v>
      </c>
      <c r="L132" s="24" t="str">
        <f>INDIRECT($U$1&amp;"!"&amp;CHAR(55+COLUMN())&amp;ROW()+9)</f>
        <v/>
      </c>
      <c r="M132" s="24" t="str">
        <f>INDIRECT($U$1&amp;"!"&amp;CHAR(55+COLUMN())&amp;ROW()+9)</f>
        <v/>
      </c>
      <c r="N132" s="24">
        <f>INDIRECT($U$1&amp;"!"&amp;CHAR(55+COLUMN())&amp;ROW()+9)</f>
        <v>0.0</v>
      </c>
      <c r="O132" s="24">
        <f>INDIRECT($U$1&amp;"!"&amp;CHAR(55+COLUMN())&amp;ROW()+9)</f>
        <v>14.0</v>
      </c>
      <c r="P132" s="24">
        <f>INDIRECT($U$1&amp;"!"&amp;CHAR(55+COLUMN())&amp;ROW()+9)</f>
        <v>0.0</v>
      </c>
      <c r="Q132" s="24">
        <f>INDIRECT($U$1&amp;"!"&amp;CHAR(55+COLUMN())&amp;ROW()+9)</f>
        <v>0.0</v>
      </c>
      <c r="R132" s="24">
        <f>INDIRECT($U$1&amp;"!"&amp;CHAR(55+COLUMN())&amp;ROW()+9)</f>
        <v>0.0</v>
      </c>
    </row>
    <row r="133" spans="2:21" hidden="1">
      <c r="B133" s="24">
        <f>INDIRECT($U$1&amp;"!"&amp;CHAR(64+COLUMN())&amp;ROW())</f>
        <v>3.0</v>
      </c>
      <c r="C133" s="21" t="str">
        <f>INDIRECT($U$1&amp;"!"&amp;CHAR(64+COLUMN())&amp;ROW())</f>
        <v/>
      </c>
      <c r="D133" s="21" t="str">
        <f>INDIRECT($U$1&amp;"!"&amp;CHAR(64+COLUMN())&amp;ROW())</f>
        <v/>
      </c>
      <c r="E133" s="21">
        <f>INDIRECT($U$1&amp;"!"&amp;CHAR(64+COLUMN())&amp;ROW())</f>
        <v>0.0</v>
      </c>
      <c r="F133" s="21">
        <f>INDIRECT($U$1&amp;"!"&amp;CHAR(64+COLUMN())&amp;ROW())</f>
        <v>6.0</v>
      </c>
      <c r="G133" s="21">
        <f>INDIRECT($U$1&amp;"!"&amp;CHAR(64+COLUMN())&amp;ROW())</f>
        <v>0.0</v>
      </c>
      <c r="H133" s="21">
        <f>INDIRECT($U$1&amp;"!"&amp;CHAR(64+COLUMN())&amp;ROW())</f>
        <v>0.0</v>
      </c>
      <c r="I133" s="21">
        <f>INDIRECT($U$1&amp;"!"&amp;CHAR(64+COLUMN())&amp;ROW())</f>
        <v>0.0</v>
      </c>
      <c r="K133" s="24">
        <f>INDIRECT($U$1&amp;"!"&amp;CHAR(55+COLUMN())&amp;ROW()+9)</f>
        <v>3.0</v>
      </c>
      <c r="L133" s="24" t="str">
        <f>INDIRECT($U$1&amp;"!"&amp;CHAR(55+COLUMN())&amp;ROW()+9)</f>
        <v/>
      </c>
      <c r="M133" s="24" t="str">
        <f>INDIRECT($U$1&amp;"!"&amp;CHAR(55+COLUMN())&amp;ROW()+9)</f>
        <v/>
      </c>
      <c r="N133" s="24">
        <f>INDIRECT($U$1&amp;"!"&amp;CHAR(55+COLUMN())&amp;ROW()+9)</f>
        <v>0.0</v>
      </c>
      <c r="O133" s="24">
        <f>INDIRECT($U$1&amp;"!"&amp;CHAR(55+COLUMN())&amp;ROW()+9)</f>
        <v>12.0</v>
      </c>
      <c r="P133" s="24">
        <f>INDIRECT($U$1&amp;"!"&amp;CHAR(55+COLUMN())&amp;ROW()+9)</f>
        <v>0.0</v>
      </c>
      <c r="Q133" s="24">
        <f>INDIRECT($U$1&amp;"!"&amp;CHAR(55+COLUMN())&amp;ROW()+9)</f>
        <v>0.0</v>
      </c>
      <c r="R133" s="24">
        <f>INDIRECT($U$1&amp;"!"&amp;CHAR(55+COLUMN())&amp;ROW()+9)</f>
        <v>0.0</v>
      </c>
    </row>
    <row r="134" spans="2:21" hidden="1">
      <c r="B134" s="24" t="str">
        <f>INDIRECT($U$1&amp;"!"&amp;CHAR(64+COLUMN())&amp;ROW())</f>
        <v>4</v>
      </c>
      <c r="C134" s="21" t="str">
        <f>INDIRECT($U$1&amp;"!"&amp;CHAR(64+COLUMN())&amp;ROW())</f>
        <v/>
      </c>
      <c r="D134" s="21" t="str">
        <f>INDIRECT($U$1&amp;"!"&amp;CHAR(64+COLUMN())&amp;ROW())</f>
        <v/>
      </c>
      <c r="E134" s="21">
        <f>INDIRECT($U$1&amp;"!"&amp;CHAR(64+COLUMN())&amp;ROW())</f>
        <v>0.0</v>
      </c>
      <c r="F134" s="21">
        <f>INDIRECT($U$1&amp;"!"&amp;CHAR(64+COLUMN())&amp;ROW())</f>
        <v>5.0</v>
      </c>
      <c r="G134" s="21">
        <f>INDIRECT($U$1&amp;"!"&amp;CHAR(64+COLUMN())&amp;ROW())</f>
        <v>0.0</v>
      </c>
      <c r="H134" s="21">
        <f>INDIRECT($U$1&amp;"!"&amp;CHAR(64+COLUMN())&amp;ROW())</f>
        <v>0.0</v>
      </c>
      <c r="I134" s="21">
        <f>INDIRECT($U$1&amp;"!"&amp;CHAR(64+COLUMN())&amp;ROW())</f>
        <v>0.0</v>
      </c>
      <c r="K134" s="24" t="str">
        <f>INDIRECT($U$1&amp;"!"&amp;CHAR(55+COLUMN())&amp;ROW()+9)</f>
        <v>4</v>
      </c>
      <c r="L134" s="24" t="str">
        <f>INDIRECT($U$1&amp;"!"&amp;CHAR(55+COLUMN())&amp;ROW()+9)</f>
        <v/>
      </c>
      <c r="M134" s="24" t="str">
        <f>INDIRECT($U$1&amp;"!"&amp;CHAR(55+COLUMN())&amp;ROW()+9)</f>
        <v/>
      </c>
      <c r="N134" s="24">
        <f>INDIRECT($U$1&amp;"!"&amp;CHAR(55+COLUMN())&amp;ROW()+9)</f>
        <v>0.0</v>
      </c>
      <c r="O134" s="24">
        <f>INDIRECT($U$1&amp;"!"&amp;CHAR(55+COLUMN())&amp;ROW()+9)</f>
        <v>10.0</v>
      </c>
      <c r="P134" s="24">
        <f>INDIRECT($U$1&amp;"!"&amp;CHAR(55+COLUMN())&amp;ROW()+9)</f>
        <v>0.0</v>
      </c>
      <c r="Q134" s="24">
        <f>INDIRECT($U$1&amp;"!"&amp;CHAR(55+COLUMN())&amp;ROW()+9)</f>
        <v>0.0</v>
      </c>
      <c r="R134" s="24">
        <f>INDIRECT($U$1&amp;"!"&amp;CHAR(55+COLUMN())&amp;ROW()+9)</f>
        <v>0.0</v>
      </c>
    </row>
    <row r="135" spans="2:21" hidden="1">
      <c r="B135" s="24" t="str">
        <f>INDIRECT($U$1&amp;"!"&amp;CHAR(64+COLUMN())&amp;ROW())</f>
        <v>5</v>
      </c>
      <c r="C135" s="21" t="str">
        <f>INDIRECT($U$1&amp;"!"&amp;CHAR(64+COLUMN())&amp;ROW())</f>
        <v/>
      </c>
      <c r="D135" s="21" t="str">
        <f>INDIRECT($U$1&amp;"!"&amp;CHAR(64+COLUMN())&amp;ROW())</f>
        <v/>
      </c>
      <c r="E135" s="21">
        <f>INDIRECT($U$1&amp;"!"&amp;CHAR(64+COLUMN())&amp;ROW())</f>
        <v>0.0</v>
      </c>
      <c r="F135" s="21">
        <f>INDIRECT($U$1&amp;"!"&amp;CHAR(64+COLUMN())&amp;ROW())</f>
        <v>4.0</v>
      </c>
      <c r="G135" s="21">
        <f>INDIRECT($U$1&amp;"!"&amp;CHAR(64+COLUMN())&amp;ROW())</f>
        <v>0.0</v>
      </c>
      <c r="H135" s="21">
        <f>INDIRECT($U$1&amp;"!"&amp;CHAR(64+COLUMN())&amp;ROW())</f>
        <v>0.0</v>
      </c>
      <c r="I135" s="21">
        <f>INDIRECT($U$1&amp;"!"&amp;CHAR(64+COLUMN())&amp;ROW())</f>
        <v>0.0</v>
      </c>
      <c r="K135" s="24" t="str">
        <f>INDIRECT($U$1&amp;"!"&amp;CHAR(55+COLUMN())&amp;ROW()+9)</f>
        <v>5</v>
      </c>
      <c r="L135" s="24" t="str">
        <f>INDIRECT($U$1&amp;"!"&amp;CHAR(55+COLUMN())&amp;ROW()+9)</f>
        <v/>
      </c>
      <c r="M135" s="24" t="str">
        <f>INDIRECT($U$1&amp;"!"&amp;CHAR(55+COLUMN())&amp;ROW()+9)</f>
        <v/>
      </c>
      <c r="N135" s="24">
        <f>INDIRECT($U$1&amp;"!"&amp;CHAR(55+COLUMN())&amp;ROW()+9)</f>
        <v>0.0</v>
      </c>
      <c r="O135" s="24">
        <f>INDIRECT($U$1&amp;"!"&amp;CHAR(55+COLUMN())&amp;ROW()+9)</f>
        <v>8.0</v>
      </c>
      <c r="P135" s="24">
        <f>INDIRECT($U$1&amp;"!"&amp;CHAR(55+COLUMN())&amp;ROW()+9)</f>
        <v>0.0</v>
      </c>
      <c r="Q135" s="24">
        <f>INDIRECT($U$1&amp;"!"&amp;CHAR(55+COLUMN())&amp;ROW()+9)</f>
        <v>0.0</v>
      </c>
      <c r="R135" s="24">
        <f>INDIRECT($U$1&amp;"!"&amp;CHAR(55+COLUMN())&amp;ROW()+9)</f>
        <v>0.0</v>
      </c>
    </row>
    <row r="136" spans="2:21" hidden="1">
      <c r="B136" s="24" t="str">
        <f>INDIRECT($U$1&amp;"!"&amp;CHAR(64+COLUMN())&amp;ROW())</f>
        <v>6</v>
      </c>
      <c r="C136" s="21" t="str">
        <f>INDIRECT($U$1&amp;"!"&amp;CHAR(64+COLUMN())&amp;ROW())</f>
        <v/>
      </c>
      <c r="D136" s="21" t="str">
        <f>INDIRECT($U$1&amp;"!"&amp;CHAR(64+COLUMN())&amp;ROW())</f>
        <v/>
      </c>
      <c r="E136" s="21">
        <f>INDIRECT($U$1&amp;"!"&amp;CHAR(64+COLUMN())&amp;ROW())</f>
        <v>0.0</v>
      </c>
      <c r="F136" s="21">
        <f>INDIRECT($U$1&amp;"!"&amp;CHAR(64+COLUMN())&amp;ROW())</f>
        <v>3.0</v>
      </c>
      <c r="G136" s="21">
        <f>INDIRECT($U$1&amp;"!"&amp;CHAR(64+COLUMN())&amp;ROW())</f>
        <v>0.0</v>
      </c>
      <c r="H136" s="21">
        <f>INDIRECT($U$1&amp;"!"&amp;CHAR(64+COLUMN())&amp;ROW())</f>
        <v>0.0</v>
      </c>
      <c r="I136" s="21">
        <f>INDIRECT($U$1&amp;"!"&amp;CHAR(64+COLUMN())&amp;ROW())</f>
        <v>0.0</v>
      </c>
      <c r="K136" s="24" t="str">
        <f>INDIRECT($U$1&amp;"!"&amp;CHAR(55+COLUMN())&amp;ROW()+9)</f>
        <v>6</v>
      </c>
      <c r="L136" s="24" t="str">
        <f>INDIRECT($U$1&amp;"!"&amp;CHAR(55+COLUMN())&amp;ROW()+9)</f>
        <v/>
      </c>
      <c r="M136" s="24" t="str">
        <f>INDIRECT($U$1&amp;"!"&amp;CHAR(55+COLUMN())&amp;ROW()+9)</f>
        <v/>
      </c>
      <c r="N136" s="24">
        <f>INDIRECT($U$1&amp;"!"&amp;CHAR(55+COLUMN())&amp;ROW()+9)</f>
        <v>0.0</v>
      </c>
      <c r="O136" s="24">
        <f>INDIRECT($U$1&amp;"!"&amp;CHAR(55+COLUMN())&amp;ROW()+9)</f>
        <v>6.0</v>
      </c>
      <c r="P136" s="24">
        <f>INDIRECT($U$1&amp;"!"&amp;CHAR(55+COLUMN())&amp;ROW()+9)</f>
        <v>0.0</v>
      </c>
      <c r="Q136" s="24">
        <f>INDIRECT($U$1&amp;"!"&amp;CHAR(55+COLUMN())&amp;ROW()+9)</f>
        <v>0.0</v>
      </c>
      <c r="R136" s="24">
        <f>INDIRECT($U$1&amp;"!"&amp;CHAR(55+COLUMN())&amp;ROW()+9)</f>
        <v>0.0</v>
      </c>
    </row>
    <row r="137" spans="2:21" hidden="1">
      <c r="B137" s="24" t="str">
        <f>INDIRECT($U$1&amp;"!"&amp;CHAR(64+COLUMN())&amp;ROW())</f>
        <v>7</v>
      </c>
      <c r="C137" s="21" t="str">
        <f>INDIRECT($U$1&amp;"!"&amp;CHAR(64+COLUMN())&amp;ROW())</f>
        <v/>
      </c>
      <c r="D137" s="21" t="str">
        <f>INDIRECT($U$1&amp;"!"&amp;CHAR(64+COLUMN())&amp;ROW())</f>
        <v/>
      </c>
      <c r="E137" s="21">
        <f>INDIRECT($U$1&amp;"!"&amp;CHAR(64+COLUMN())&amp;ROW())</f>
        <v>0.0</v>
      </c>
      <c r="F137" s="21">
        <f>INDIRECT($U$1&amp;"!"&amp;CHAR(64+COLUMN())&amp;ROW())</f>
        <v>2.0</v>
      </c>
      <c r="G137" s="21">
        <f>INDIRECT($U$1&amp;"!"&amp;CHAR(64+COLUMN())&amp;ROW())</f>
        <v>0.0</v>
      </c>
      <c r="H137" s="21">
        <f>INDIRECT($U$1&amp;"!"&amp;CHAR(64+COLUMN())&amp;ROW())</f>
        <v>0.0</v>
      </c>
      <c r="I137" s="21">
        <f>INDIRECT($U$1&amp;"!"&amp;CHAR(64+COLUMN())&amp;ROW())</f>
        <v>0.0</v>
      </c>
      <c r="K137" s="24" t="str">
        <f>INDIRECT($U$1&amp;"!"&amp;CHAR(55+COLUMN())&amp;ROW()+9)</f>
        <v>7</v>
      </c>
      <c r="L137" s="24" t="str">
        <f>INDIRECT($U$1&amp;"!"&amp;CHAR(55+COLUMN())&amp;ROW()+9)</f>
        <v/>
      </c>
      <c r="M137" s="24" t="str">
        <f>INDIRECT($U$1&amp;"!"&amp;CHAR(55+COLUMN())&amp;ROW()+9)</f>
        <v/>
      </c>
      <c r="N137" s="24">
        <f>INDIRECT($U$1&amp;"!"&amp;CHAR(55+COLUMN())&amp;ROW()+9)</f>
        <v>0.0</v>
      </c>
      <c r="O137" s="24">
        <f>INDIRECT($U$1&amp;"!"&amp;CHAR(55+COLUMN())&amp;ROW()+9)</f>
        <v>4.0</v>
      </c>
      <c r="P137" s="24">
        <f>INDIRECT($U$1&amp;"!"&amp;CHAR(55+COLUMN())&amp;ROW()+9)</f>
        <v>0.0</v>
      </c>
      <c r="Q137" s="24">
        <f>INDIRECT($U$1&amp;"!"&amp;CHAR(55+COLUMN())&amp;ROW()+9)</f>
        <v>0.0</v>
      </c>
      <c r="R137" s="24">
        <f>INDIRECT($U$1&amp;"!"&amp;CHAR(55+COLUMN())&amp;ROW()+9)</f>
        <v>0.0</v>
      </c>
    </row>
    <row r="138" spans="2:21" hidden="1">
      <c r="B138" s="24" t="str">
        <f>INDIRECT($U$1&amp;"!"&amp;CHAR(64+COLUMN())&amp;ROW())</f>
        <v>8</v>
      </c>
      <c r="C138" s="21" t="str">
        <f>INDIRECT($U$1&amp;"!"&amp;CHAR(64+COLUMN())&amp;ROW())</f>
        <v/>
      </c>
      <c r="D138" s="21" t="str">
        <f>INDIRECT($U$1&amp;"!"&amp;CHAR(64+COLUMN())&amp;ROW())</f>
        <v/>
      </c>
      <c r="E138" s="21">
        <f>INDIRECT($U$1&amp;"!"&amp;CHAR(64+COLUMN())&amp;ROW())</f>
        <v>0.0</v>
      </c>
      <c r="F138" s="21">
        <f>INDIRECT($U$1&amp;"!"&amp;CHAR(64+COLUMN())&amp;ROW())</f>
        <v>1.0</v>
      </c>
      <c r="G138" s="21">
        <f>INDIRECT($U$1&amp;"!"&amp;CHAR(64+COLUMN())&amp;ROW())</f>
        <v>0.0</v>
      </c>
      <c r="H138" s="21">
        <f>INDIRECT($U$1&amp;"!"&amp;CHAR(64+COLUMN())&amp;ROW())</f>
        <v>0.0</v>
      </c>
      <c r="I138" s="21">
        <f>INDIRECT($U$1&amp;"!"&amp;CHAR(64+COLUMN())&amp;ROW())</f>
        <v>0.0</v>
      </c>
      <c r="K138" s="24" t="str">
        <f>INDIRECT($U$1&amp;"!"&amp;CHAR(55+COLUMN())&amp;ROW()+9)</f>
        <v>8</v>
      </c>
      <c r="L138" s="24" t="str">
        <f>INDIRECT($U$1&amp;"!"&amp;CHAR(55+COLUMN())&amp;ROW()+9)</f>
        <v/>
      </c>
      <c r="M138" s="24" t="str">
        <f>INDIRECT($U$1&amp;"!"&amp;CHAR(55+COLUMN())&amp;ROW()+9)</f>
        <v/>
      </c>
      <c r="N138" s="24">
        <f>INDIRECT($U$1&amp;"!"&amp;CHAR(55+COLUMN())&amp;ROW()+9)</f>
        <v>0.0</v>
      </c>
      <c r="O138" s="24">
        <f>INDIRECT($U$1&amp;"!"&amp;CHAR(55+COLUMN())&amp;ROW()+9)</f>
        <v>2.0</v>
      </c>
      <c r="P138" s="24">
        <f>INDIRECT($U$1&amp;"!"&amp;CHAR(55+COLUMN())&amp;ROW()+9)</f>
        <v>0.0</v>
      </c>
      <c r="Q138" s="24">
        <f>INDIRECT($U$1&amp;"!"&amp;CHAR(55+COLUMN())&amp;ROW()+9)</f>
        <v>0.0</v>
      </c>
      <c r="R138" s="24">
        <f>INDIRECT($U$1&amp;"!"&amp;CHAR(55+COLUMN())&amp;ROW()+9)</f>
        <v>0.0</v>
      </c>
    </row>
    <row r="139" spans="2:21">
      <c r="B139" s="24">
        <f>INDIRECT($U$1&amp;"!"&amp;CHAR(64+COLUMN())&amp;ROW())</f>
        <v>0.0</v>
      </c>
      <c r="C139" s="21" t="str">
        <f>INDIRECT($U$1&amp;"!"&amp;CHAR(64+COLUMN())&amp;ROW())</f>
        <v>U17 Men's A Javelin</v>
      </c>
      <c r="D139" s="21">
        <f>INDIRECT($U$1&amp;"!"&amp;CHAR(64+COLUMN())&amp;ROW())</f>
        <v>0.0</v>
      </c>
      <c r="E139" s="21">
        <f>INDIRECT($U$1&amp;"!"&amp;CHAR(64+COLUMN())&amp;ROW())</f>
        <v>0.0</v>
      </c>
      <c r="F139" s="21">
        <f>INDIRECT($U$1&amp;"!"&amp;CHAR(64+COLUMN())&amp;ROW())</f>
        <v>0.0</v>
      </c>
      <c r="G139" s="21">
        <f>INDIRECT($U$1&amp;"!"&amp;CHAR(64+COLUMN())&amp;ROW())</f>
        <v>0.0</v>
      </c>
      <c r="H139" s="21">
        <f>INDIRECT($U$1&amp;"!"&amp;CHAR(64+COLUMN())&amp;ROW())</f>
        <v>0.0</v>
      </c>
      <c r="I139" s="21">
        <f>INDIRECT($U$1&amp;"!"&amp;CHAR(64+COLUMN())&amp;ROW())</f>
        <v>0.0</v>
      </c>
      <c r="K139" s="24">
        <f>INDIRECT($U$1&amp;"!"&amp;CHAR(55+COLUMN())&amp;ROW()+9)</f>
        <v>0.0</v>
      </c>
      <c r="L139" s="24" t="str">
        <f>INDIRECT($U$1&amp;"!"&amp;CHAR(55+COLUMN())&amp;ROW()+9)</f>
        <v>U17 Men's B Javelin</v>
      </c>
      <c r="M139" s="24">
        <f>INDIRECT($U$1&amp;"!"&amp;CHAR(55+COLUMN())&amp;ROW()+9)</f>
        <v>0.0</v>
      </c>
      <c r="N139" s="24">
        <f>INDIRECT($U$1&amp;"!"&amp;CHAR(55+COLUMN())&amp;ROW()+9)</f>
        <v>0.0</v>
      </c>
      <c r="O139" s="24">
        <f>INDIRECT($U$1&amp;"!"&amp;CHAR(55+COLUMN())&amp;ROW()+9)</f>
        <v>0.0</v>
      </c>
      <c r="P139" s="24">
        <f>INDIRECT($U$1&amp;"!"&amp;CHAR(55+COLUMN())&amp;ROW()+9)</f>
        <v>0.0</v>
      </c>
      <c r="Q139" s="24">
        <f>INDIRECT($U$1&amp;"!"&amp;CHAR(55+COLUMN())&amp;ROW()+9)</f>
        <v>0.0</v>
      </c>
      <c r="R139" s="24">
        <f>INDIRECT($U$1&amp;"!"&amp;CHAR(55+COLUMN())&amp;ROW()+9)</f>
        <v>0.0</v>
      </c>
    </row>
    <row r="140" spans="2:21">
      <c r="B140" s="24">
        <f>INDIRECT($U$1&amp;"!"&amp;CHAR(64+COLUMN())&amp;ROW())</f>
        <v>1.0</v>
      </c>
      <c r="C140" s="21" t="str">
        <f>INDIRECT($U$1&amp;"!"&amp;CHAR(64+COLUMN())&amp;ROW())</f>
        <v/>
      </c>
      <c r="D140" s="21" t="str">
        <f>INDIRECT($U$1&amp;"!"&amp;CHAR(64+COLUMN())&amp;ROW())</f>
        <v/>
      </c>
      <c r="E140" s="117" t="str">
        <f>INDIRECT($U$1&amp;"!"&amp;CHAR(64+COLUMN())&amp;ROW())</f>
        <v>.</v>
      </c>
      <c r="F140" s="21">
        <f>INDIRECT($U$1&amp;"!"&amp;CHAR(64+COLUMN())&amp;ROW())</f>
        <v>16.0</v>
      </c>
      <c r="G140" s="21">
        <f>INDIRECT($U$1&amp;"!"&amp;CHAR(64+COLUMN())&amp;ROW())</f>
        <v>0.0</v>
      </c>
      <c r="H140" s="21">
        <f>INDIRECT($U$1&amp;"!"&amp;CHAR(64+COLUMN())&amp;ROW())</f>
        <v>0.0</v>
      </c>
      <c r="I140" s="21">
        <f>INDIRECT($U$1&amp;"!"&amp;CHAR(64+COLUMN())&amp;ROW())</f>
        <v>0.0</v>
      </c>
      <c r="K140" s="24">
        <f>INDIRECT($U$1&amp;"!"&amp;CHAR(55+COLUMN())&amp;ROW()+9)</f>
        <v>1.0</v>
      </c>
      <c r="L140" s="24" t="str">
        <f>INDIRECT($U$1&amp;"!"&amp;CHAR(55+COLUMN())&amp;ROW()+9)</f>
        <v/>
      </c>
      <c r="M140" s="24" t="str">
        <f>INDIRECT($U$1&amp;"!"&amp;CHAR(55+COLUMN())&amp;ROW()+9)</f>
        <v/>
      </c>
      <c r="N140" s="24">
        <f>INDIRECT($U$1&amp;"!"&amp;CHAR(55+COLUMN())&amp;ROW()+9)</f>
        <v>0.0</v>
      </c>
      <c r="O140" s="24">
        <f>INDIRECT($U$1&amp;"!"&amp;CHAR(55+COLUMN())&amp;ROW()+9)</f>
        <v>8.0</v>
      </c>
      <c r="P140" s="24">
        <f>INDIRECT($U$1&amp;"!"&amp;CHAR(55+COLUMN())&amp;ROW()+9)</f>
        <v>0.0</v>
      </c>
      <c r="Q140" s="24">
        <f>INDIRECT($U$1&amp;"!"&amp;CHAR(55+COLUMN())&amp;ROW()+9)</f>
        <v>0.0</v>
      </c>
      <c r="R140" s="24">
        <f>INDIRECT($U$1&amp;"!"&amp;CHAR(55+COLUMN())&amp;ROW()+9)</f>
        <v>0.0</v>
      </c>
    </row>
    <row r="141" spans="2:21">
      <c r="B141" s="24">
        <f>INDIRECT($U$1&amp;"!"&amp;CHAR(64+COLUMN())&amp;ROW())</f>
        <v>2.0</v>
      </c>
      <c r="C141" s="21" t="str">
        <f>INDIRECT($U$1&amp;"!"&amp;CHAR(64+COLUMN())&amp;ROW())</f>
        <v/>
      </c>
      <c r="D141" s="21" t="str">
        <f>INDIRECT($U$1&amp;"!"&amp;CHAR(64+COLUMN())&amp;ROW())</f>
        <v/>
      </c>
      <c r="E141" s="117">
        <f>INDIRECT($U$1&amp;"!"&amp;CHAR(64+COLUMN())&amp;ROW())</f>
        <v>0.0</v>
      </c>
      <c r="F141" s="21">
        <f>INDIRECT($U$1&amp;"!"&amp;CHAR(64+COLUMN())&amp;ROW())</f>
        <v>14.0</v>
      </c>
      <c r="G141" s="21">
        <f>INDIRECT($U$1&amp;"!"&amp;CHAR(64+COLUMN())&amp;ROW())</f>
        <v>0.0</v>
      </c>
      <c r="H141" s="21">
        <f>INDIRECT($U$1&amp;"!"&amp;CHAR(64+COLUMN())&amp;ROW())</f>
        <v>0.0</v>
      </c>
      <c r="I141" s="21">
        <f>INDIRECT($U$1&amp;"!"&amp;CHAR(64+COLUMN())&amp;ROW())</f>
        <v>0.0</v>
      </c>
      <c r="K141" s="24">
        <f>INDIRECT($U$1&amp;"!"&amp;CHAR(55+COLUMN())&amp;ROW()+9)</f>
        <v>2.0</v>
      </c>
      <c r="L141" s="24" t="str">
        <f>INDIRECT($U$1&amp;"!"&amp;CHAR(55+COLUMN())&amp;ROW()+9)</f>
        <v/>
      </c>
      <c r="M141" s="24" t="str">
        <f>INDIRECT($U$1&amp;"!"&amp;CHAR(55+COLUMN())&amp;ROW()+9)</f>
        <v/>
      </c>
      <c r="N141" s="24">
        <f>INDIRECT($U$1&amp;"!"&amp;CHAR(55+COLUMN())&amp;ROW()+9)</f>
        <v>0.0</v>
      </c>
      <c r="O141" s="24">
        <f>INDIRECT($U$1&amp;"!"&amp;CHAR(55+COLUMN())&amp;ROW()+9)</f>
        <v>7.0</v>
      </c>
      <c r="P141" s="24">
        <f>INDIRECT($U$1&amp;"!"&amp;CHAR(55+COLUMN())&amp;ROW()+9)</f>
        <v>0.0</v>
      </c>
      <c r="Q141" s="24">
        <f>INDIRECT($U$1&amp;"!"&amp;CHAR(55+COLUMN())&amp;ROW()+9)</f>
        <v>0.0</v>
      </c>
      <c r="R141" s="24">
        <f>INDIRECT($U$1&amp;"!"&amp;CHAR(55+COLUMN())&amp;ROW()+9)</f>
        <v>0.0</v>
      </c>
    </row>
    <row r="142" spans="2:21">
      <c r="B142" s="24">
        <f>INDIRECT($U$1&amp;"!"&amp;CHAR(64+COLUMN())&amp;ROW())</f>
        <v>3.0</v>
      </c>
      <c r="C142" s="21" t="str">
        <f>INDIRECT($U$1&amp;"!"&amp;CHAR(64+COLUMN())&amp;ROW())</f>
        <v/>
      </c>
      <c r="D142" s="21" t="str">
        <f>INDIRECT($U$1&amp;"!"&amp;CHAR(64+COLUMN())&amp;ROW())</f>
        <v/>
      </c>
      <c r="E142" s="117">
        <f>INDIRECT($U$1&amp;"!"&amp;CHAR(64+COLUMN())&amp;ROW())</f>
        <v>0.0</v>
      </c>
      <c r="F142" s="21">
        <f>INDIRECT($U$1&amp;"!"&amp;CHAR(64+COLUMN())&amp;ROW())</f>
        <v>12.0</v>
      </c>
      <c r="G142" s="21">
        <f>INDIRECT($U$1&amp;"!"&amp;CHAR(64+COLUMN())&amp;ROW())</f>
        <v>0.0</v>
      </c>
      <c r="H142" s="21">
        <f>INDIRECT($U$1&amp;"!"&amp;CHAR(64+COLUMN())&amp;ROW())</f>
        <v>0.0</v>
      </c>
      <c r="I142" s="21">
        <f>INDIRECT($U$1&amp;"!"&amp;CHAR(64+COLUMN())&amp;ROW())</f>
        <v>0.0</v>
      </c>
      <c r="K142" s="24">
        <f>INDIRECT($U$1&amp;"!"&amp;CHAR(55+COLUMN())&amp;ROW()+9)</f>
        <v>3.0</v>
      </c>
      <c r="L142" s="24" t="str">
        <f>INDIRECT($U$1&amp;"!"&amp;CHAR(55+COLUMN())&amp;ROW()+9)</f>
        <v/>
      </c>
      <c r="M142" s="24" t="str">
        <f>INDIRECT($U$1&amp;"!"&amp;CHAR(55+COLUMN())&amp;ROW()+9)</f>
        <v/>
      </c>
      <c r="N142" s="24">
        <f>INDIRECT($U$1&amp;"!"&amp;CHAR(55+COLUMN())&amp;ROW()+9)</f>
        <v>0.0</v>
      </c>
      <c r="O142" s="24">
        <f>INDIRECT($U$1&amp;"!"&amp;CHAR(55+COLUMN())&amp;ROW()+9)</f>
        <v>6.0</v>
      </c>
      <c r="P142" s="24">
        <f>INDIRECT($U$1&amp;"!"&amp;CHAR(55+COLUMN())&amp;ROW()+9)</f>
        <v>0.0</v>
      </c>
      <c r="Q142" s="24">
        <f>INDIRECT($U$1&amp;"!"&amp;CHAR(55+COLUMN())&amp;ROW()+9)</f>
        <v>0.0</v>
      </c>
      <c r="R142" s="24">
        <f>INDIRECT($U$1&amp;"!"&amp;CHAR(55+COLUMN())&amp;ROW()+9)</f>
        <v>0.0</v>
      </c>
    </row>
    <row r="143" spans="2:21">
      <c r="B143" s="24" t="str">
        <f>INDIRECT($U$1&amp;"!"&amp;CHAR(64+COLUMN())&amp;ROW())</f>
        <v>4</v>
      </c>
      <c r="C143" s="21" t="str">
        <f>INDIRECT($U$1&amp;"!"&amp;CHAR(64+COLUMN())&amp;ROW())</f>
        <v/>
      </c>
      <c r="D143" s="21" t="str">
        <f>INDIRECT($U$1&amp;"!"&amp;CHAR(64+COLUMN())&amp;ROW())</f>
        <v/>
      </c>
      <c r="E143" s="117">
        <f>INDIRECT($U$1&amp;"!"&amp;CHAR(64+COLUMN())&amp;ROW())</f>
        <v>0.0</v>
      </c>
      <c r="F143" s="21">
        <f>INDIRECT($U$1&amp;"!"&amp;CHAR(64+COLUMN())&amp;ROW())</f>
        <v>10.0</v>
      </c>
      <c r="G143" s="21">
        <f>INDIRECT($U$1&amp;"!"&amp;CHAR(64+COLUMN())&amp;ROW())</f>
        <v>0.0</v>
      </c>
      <c r="H143" s="21">
        <f>INDIRECT($U$1&amp;"!"&amp;CHAR(64+COLUMN())&amp;ROW())</f>
        <v>0.0</v>
      </c>
      <c r="I143" s="21">
        <f>INDIRECT($U$1&amp;"!"&amp;CHAR(64+COLUMN())&amp;ROW())</f>
        <v>0.0</v>
      </c>
      <c r="K143" s="24" t="str">
        <f>INDIRECT($U$1&amp;"!"&amp;CHAR(55+COLUMN())&amp;ROW()+9)</f>
        <v>4</v>
      </c>
      <c r="L143" s="24" t="str">
        <f>INDIRECT($U$1&amp;"!"&amp;CHAR(55+COLUMN())&amp;ROW()+9)</f>
        <v/>
      </c>
      <c r="M143" s="24" t="str">
        <f>INDIRECT($U$1&amp;"!"&amp;CHAR(55+COLUMN())&amp;ROW()+9)</f>
        <v/>
      </c>
      <c r="N143" s="24">
        <f>INDIRECT($U$1&amp;"!"&amp;CHAR(55+COLUMN())&amp;ROW()+9)</f>
        <v>0.0</v>
      </c>
      <c r="O143" s="24">
        <f>INDIRECT($U$1&amp;"!"&amp;CHAR(55+COLUMN())&amp;ROW()+9)</f>
        <v>5.0</v>
      </c>
      <c r="P143" s="24">
        <f>INDIRECT($U$1&amp;"!"&amp;CHAR(55+COLUMN())&amp;ROW()+9)</f>
        <v>0.0</v>
      </c>
      <c r="Q143" s="24">
        <f>INDIRECT($U$1&amp;"!"&amp;CHAR(55+COLUMN())&amp;ROW()+9)</f>
        <v>0.0</v>
      </c>
      <c r="R143" s="24">
        <f>INDIRECT($U$1&amp;"!"&amp;CHAR(55+COLUMN())&amp;ROW()+9)</f>
        <v>0.0</v>
      </c>
    </row>
    <row r="144" spans="2:21">
      <c r="B144" s="24" t="str">
        <f>INDIRECT($U$1&amp;"!"&amp;CHAR(64+COLUMN())&amp;ROW())</f>
        <v>5</v>
      </c>
      <c r="C144" s="21" t="str">
        <f>INDIRECT($U$1&amp;"!"&amp;CHAR(64+COLUMN())&amp;ROW())</f>
        <v/>
      </c>
      <c r="D144" s="21" t="str">
        <f>INDIRECT($U$1&amp;"!"&amp;CHAR(64+COLUMN())&amp;ROW())</f>
        <v/>
      </c>
      <c r="E144" s="117">
        <f>INDIRECT($U$1&amp;"!"&amp;CHAR(64+COLUMN())&amp;ROW())</f>
        <v>0.0</v>
      </c>
      <c r="F144" s="21">
        <f>INDIRECT($U$1&amp;"!"&amp;CHAR(64+COLUMN())&amp;ROW())</f>
        <v>8.0</v>
      </c>
      <c r="G144" s="21">
        <f>INDIRECT($U$1&amp;"!"&amp;CHAR(64+COLUMN())&amp;ROW())</f>
        <v>0.0</v>
      </c>
      <c r="H144" s="21">
        <f>INDIRECT($U$1&amp;"!"&amp;CHAR(64+COLUMN())&amp;ROW())</f>
        <v>0.0</v>
      </c>
      <c r="I144" s="21">
        <f>INDIRECT($U$1&amp;"!"&amp;CHAR(64+COLUMN())&amp;ROW())</f>
        <v>0.0</v>
      </c>
      <c r="K144" s="24" t="str">
        <f>INDIRECT($U$1&amp;"!"&amp;CHAR(55+COLUMN())&amp;ROW()+9)</f>
        <v>5</v>
      </c>
      <c r="L144" s="24" t="str">
        <f>INDIRECT($U$1&amp;"!"&amp;CHAR(55+COLUMN())&amp;ROW()+9)</f>
        <v/>
      </c>
      <c r="M144" s="24" t="str">
        <f>INDIRECT($U$1&amp;"!"&amp;CHAR(55+COLUMN())&amp;ROW()+9)</f>
        <v/>
      </c>
      <c r="N144" s="24">
        <f>INDIRECT($U$1&amp;"!"&amp;CHAR(55+COLUMN())&amp;ROW()+9)</f>
        <v>0.0</v>
      </c>
      <c r="O144" s="24">
        <f>INDIRECT($U$1&amp;"!"&amp;CHAR(55+COLUMN())&amp;ROW()+9)</f>
        <v>4.0</v>
      </c>
      <c r="P144" s="24">
        <f>INDIRECT($U$1&amp;"!"&amp;CHAR(55+COLUMN())&amp;ROW()+9)</f>
        <v>0.0</v>
      </c>
      <c r="Q144" s="24">
        <f>INDIRECT($U$1&amp;"!"&amp;CHAR(55+COLUMN())&amp;ROW()+9)</f>
        <v>0.0</v>
      </c>
      <c r="R144" s="24">
        <f>INDIRECT($U$1&amp;"!"&amp;CHAR(55+COLUMN())&amp;ROW()+9)</f>
        <v>0.0</v>
      </c>
    </row>
    <row r="145" spans="2:21">
      <c r="B145" s="24" t="str">
        <f>INDIRECT($U$1&amp;"!"&amp;CHAR(64+COLUMN())&amp;ROW())</f>
        <v>6</v>
      </c>
      <c r="C145" s="21" t="str">
        <f>INDIRECT($U$1&amp;"!"&amp;CHAR(64+COLUMN())&amp;ROW())</f>
        <v/>
      </c>
      <c r="D145" s="21" t="str">
        <f>INDIRECT($U$1&amp;"!"&amp;CHAR(64+COLUMN())&amp;ROW())</f>
        <v/>
      </c>
      <c r="E145" s="117">
        <f>INDIRECT($U$1&amp;"!"&amp;CHAR(64+COLUMN())&amp;ROW())</f>
        <v>0.0</v>
      </c>
      <c r="F145" s="21">
        <f>INDIRECT($U$1&amp;"!"&amp;CHAR(64+COLUMN())&amp;ROW())</f>
        <v>6.0</v>
      </c>
      <c r="G145" s="21">
        <f>INDIRECT($U$1&amp;"!"&amp;CHAR(64+COLUMN())&amp;ROW())</f>
        <v>0.0</v>
      </c>
      <c r="H145" s="21">
        <f>INDIRECT($U$1&amp;"!"&amp;CHAR(64+COLUMN())&amp;ROW())</f>
        <v>0.0</v>
      </c>
      <c r="I145" s="21">
        <f>INDIRECT($U$1&amp;"!"&amp;CHAR(64+COLUMN())&amp;ROW())</f>
        <v>0.0</v>
      </c>
      <c r="K145" s="24" t="str">
        <f>INDIRECT($U$1&amp;"!"&amp;CHAR(55+COLUMN())&amp;ROW()+9)</f>
        <v>6</v>
      </c>
      <c r="L145" s="24" t="str">
        <f>INDIRECT($U$1&amp;"!"&amp;CHAR(55+COLUMN())&amp;ROW()+9)</f>
        <v/>
      </c>
      <c r="M145" s="24" t="str">
        <f>INDIRECT($U$1&amp;"!"&amp;CHAR(55+COLUMN())&amp;ROW()+9)</f>
        <v/>
      </c>
      <c r="N145" s="24">
        <f>INDIRECT($U$1&amp;"!"&amp;CHAR(55+COLUMN())&amp;ROW()+9)</f>
        <v>0.0</v>
      </c>
      <c r="O145" s="24">
        <f>INDIRECT($U$1&amp;"!"&amp;CHAR(55+COLUMN())&amp;ROW()+9)</f>
        <v>3.0</v>
      </c>
      <c r="P145" s="24">
        <f>INDIRECT($U$1&amp;"!"&amp;CHAR(55+COLUMN())&amp;ROW()+9)</f>
        <v>0.0</v>
      </c>
      <c r="Q145" s="24">
        <f>INDIRECT($U$1&amp;"!"&amp;CHAR(55+COLUMN())&amp;ROW()+9)</f>
        <v>0.0</v>
      </c>
      <c r="R145" s="24">
        <f>INDIRECT($U$1&amp;"!"&amp;CHAR(55+COLUMN())&amp;ROW()+9)</f>
        <v>0.0</v>
      </c>
    </row>
    <row r="146" spans="2:21">
      <c r="B146" s="24" t="str">
        <f>INDIRECT($U$1&amp;"!"&amp;CHAR(64+COLUMN())&amp;ROW())</f>
        <v>7</v>
      </c>
      <c r="C146" s="21" t="str">
        <f>INDIRECT($U$1&amp;"!"&amp;CHAR(64+COLUMN())&amp;ROW())</f>
        <v/>
      </c>
      <c r="D146" s="21" t="str">
        <f>INDIRECT($U$1&amp;"!"&amp;CHAR(64+COLUMN())&amp;ROW())</f>
        <v/>
      </c>
      <c r="E146" s="117">
        <f>INDIRECT($U$1&amp;"!"&amp;CHAR(64+COLUMN())&amp;ROW())</f>
        <v>0.0</v>
      </c>
      <c r="F146" s="21">
        <f>INDIRECT($U$1&amp;"!"&amp;CHAR(64+COLUMN())&amp;ROW())</f>
        <v>4.0</v>
      </c>
      <c r="G146" s="21">
        <f>INDIRECT($U$1&amp;"!"&amp;CHAR(64+COLUMN())&amp;ROW())</f>
        <v>0.0</v>
      </c>
      <c r="H146" s="21">
        <f>INDIRECT($U$1&amp;"!"&amp;CHAR(64+COLUMN())&amp;ROW())</f>
        <v>0.0</v>
      </c>
      <c r="I146" s="21">
        <f>INDIRECT($U$1&amp;"!"&amp;CHAR(64+COLUMN())&amp;ROW())</f>
        <v>0.0</v>
      </c>
      <c r="K146" s="24" t="str">
        <f>INDIRECT($U$1&amp;"!"&amp;CHAR(55+COLUMN())&amp;ROW()+9)</f>
        <v>7</v>
      </c>
      <c r="L146" s="24" t="str">
        <f>INDIRECT($U$1&amp;"!"&amp;CHAR(55+COLUMN())&amp;ROW()+9)</f>
        <v/>
      </c>
      <c r="M146" s="24" t="str">
        <f>INDIRECT($U$1&amp;"!"&amp;CHAR(55+COLUMN())&amp;ROW()+9)</f>
        <v/>
      </c>
      <c r="N146" s="24">
        <f>INDIRECT($U$1&amp;"!"&amp;CHAR(55+COLUMN())&amp;ROW()+9)</f>
        <v>0.0</v>
      </c>
      <c r="O146" s="24">
        <f>INDIRECT($U$1&amp;"!"&amp;CHAR(55+COLUMN())&amp;ROW()+9)</f>
        <v>2.0</v>
      </c>
      <c r="P146" s="24">
        <f>INDIRECT($U$1&amp;"!"&amp;CHAR(55+COLUMN())&amp;ROW()+9)</f>
        <v>0.0</v>
      </c>
      <c r="Q146" s="24">
        <f>INDIRECT($U$1&amp;"!"&amp;CHAR(55+COLUMN())&amp;ROW()+9)</f>
        <v>0.0</v>
      </c>
      <c r="R146" s="24">
        <f>INDIRECT($U$1&amp;"!"&amp;CHAR(55+COLUMN())&amp;ROW()+9)</f>
        <v>0.0</v>
      </c>
    </row>
    <row r="147" spans="2:21">
      <c r="B147" s="24" t="str">
        <f>INDIRECT($U$1&amp;"!"&amp;CHAR(64+COLUMN())&amp;ROW())</f>
        <v>8</v>
      </c>
      <c r="C147" s="21" t="str">
        <f>INDIRECT($U$1&amp;"!"&amp;CHAR(64+COLUMN())&amp;ROW())</f>
        <v/>
      </c>
      <c r="D147" s="21" t="str">
        <f>INDIRECT($U$1&amp;"!"&amp;CHAR(64+COLUMN())&amp;ROW())</f>
        <v/>
      </c>
      <c r="E147" s="117">
        <f>INDIRECT($U$1&amp;"!"&amp;CHAR(64+COLUMN())&amp;ROW())</f>
        <v>0.0</v>
      </c>
      <c r="F147" s="21">
        <f>INDIRECT($U$1&amp;"!"&amp;CHAR(64+COLUMN())&amp;ROW())</f>
        <v>2.0</v>
      </c>
      <c r="G147" s="21">
        <f>INDIRECT($U$1&amp;"!"&amp;CHAR(64+COLUMN())&amp;ROW())</f>
        <v>0.0</v>
      </c>
      <c r="H147" s="21">
        <f>INDIRECT($U$1&amp;"!"&amp;CHAR(64+COLUMN())&amp;ROW())</f>
        <v>0.0</v>
      </c>
      <c r="I147" s="21">
        <f>INDIRECT($U$1&amp;"!"&amp;CHAR(64+COLUMN())&amp;ROW())</f>
        <v>0.0</v>
      </c>
      <c r="K147" s="24" t="str">
        <f>INDIRECT($U$1&amp;"!"&amp;CHAR(55+COLUMN())&amp;ROW()+9)</f>
        <v>8</v>
      </c>
      <c r="L147" s="24" t="str">
        <f>INDIRECT($U$1&amp;"!"&amp;CHAR(55+COLUMN())&amp;ROW()+9)</f>
        <v/>
      </c>
      <c r="M147" s="24" t="str">
        <f>INDIRECT($U$1&amp;"!"&amp;CHAR(55+COLUMN())&amp;ROW()+9)</f>
        <v/>
      </c>
      <c r="N147" s="24">
        <f>INDIRECT($U$1&amp;"!"&amp;CHAR(55+COLUMN())&amp;ROW()+9)</f>
        <v>0.0</v>
      </c>
      <c r="O147" s="24">
        <f>INDIRECT($U$1&amp;"!"&amp;CHAR(55+COLUMN())&amp;ROW()+9)</f>
        <v>1.0</v>
      </c>
      <c r="P147" s="24">
        <f>INDIRECT($U$1&amp;"!"&amp;CHAR(55+COLUMN())&amp;ROW()+9)</f>
        <v>0.0</v>
      </c>
      <c r="Q147" s="24">
        <f>INDIRECT($U$1&amp;"!"&amp;CHAR(55+COLUMN())&amp;ROW()+9)</f>
        <v>0.0</v>
      </c>
      <c r="R147" s="24">
        <f>INDIRECT($U$1&amp;"!"&amp;CHAR(55+COLUMN())&amp;ROW()+9)</f>
        <v>0.0</v>
      </c>
    </row>
    <row r="148" spans="2:21" hidden="1">
      <c r="B148" s="24">
        <f>INDIRECT($U$1&amp;"!"&amp;CHAR(64+COLUMN())&amp;ROW())</f>
        <v>0.0</v>
      </c>
      <c r="C148" s="21" t="str">
        <f>INDIRECT($U$1&amp;"!"&amp;CHAR(64+COLUMN())&amp;ROW())</f>
        <v>U17 Men's B Javelin</v>
      </c>
      <c r="D148" s="21">
        <f>INDIRECT($U$1&amp;"!"&amp;CHAR(64+COLUMN())&amp;ROW())</f>
        <v>0.0</v>
      </c>
      <c r="E148" s="21">
        <f>INDIRECT($U$1&amp;"!"&amp;CHAR(64+COLUMN())&amp;ROW())</f>
        <v>0.0</v>
      </c>
      <c r="F148" s="21">
        <f>INDIRECT($U$1&amp;"!"&amp;CHAR(64+COLUMN())&amp;ROW())</f>
        <v>0.0</v>
      </c>
      <c r="G148" s="21">
        <f>INDIRECT($U$1&amp;"!"&amp;CHAR(64+COLUMN())&amp;ROW())</f>
        <v>0.0</v>
      </c>
      <c r="H148" s="21">
        <f>INDIRECT($U$1&amp;"!"&amp;CHAR(64+COLUMN())&amp;ROW())</f>
        <v>0.0</v>
      </c>
      <c r="I148" s="21">
        <f>INDIRECT($U$1&amp;"!"&amp;CHAR(64+COLUMN())&amp;ROW())</f>
        <v>0.0</v>
      </c>
      <c r="K148" s="24">
        <f>INDIRECT($U$1&amp;"!"&amp;CHAR(55+COLUMN())&amp;ROW()+9)</f>
        <v>0.0</v>
      </c>
      <c r="L148" s="24" t="str">
        <f>INDIRECT($U$1&amp;"!"&amp;CHAR(55+COLUMN())&amp;ROW()+9)</f>
        <v>U17 Men's 4x100m</v>
      </c>
      <c r="M148" s="24">
        <f>INDIRECT($U$1&amp;"!"&amp;CHAR(55+COLUMN())&amp;ROW()+9)</f>
        <v>0.0</v>
      </c>
      <c r="N148" s="24">
        <f>INDIRECT($U$1&amp;"!"&amp;CHAR(55+COLUMN())&amp;ROW()+9)</f>
        <v>0.0</v>
      </c>
      <c r="O148" s="24">
        <f>INDIRECT($U$1&amp;"!"&amp;CHAR(55+COLUMN())&amp;ROW()+9)</f>
        <v>0.0</v>
      </c>
      <c r="P148" s="24">
        <f>INDIRECT($U$1&amp;"!"&amp;CHAR(55+COLUMN())&amp;ROW()+9)</f>
        <v>0.0</v>
      </c>
      <c r="Q148" s="24">
        <f>INDIRECT($U$1&amp;"!"&amp;CHAR(55+COLUMN())&amp;ROW()+9)</f>
        <v>0.0</v>
      </c>
      <c r="R148" s="24">
        <f>INDIRECT($U$1&amp;"!"&amp;CHAR(55+COLUMN())&amp;ROW()+9)</f>
        <v>0.0</v>
      </c>
    </row>
    <row r="149" spans="2:21" hidden="1">
      <c r="B149" s="24">
        <f>INDIRECT($U$1&amp;"!"&amp;CHAR(64+COLUMN())&amp;ROW())</f>
        <v>1.0</v>
      </c>
      <c r="C149" s="21" t="str">
        <f>INDIRECT($U$1&amp;"!"&amp;CHAR(64+COLUMN())&amp;ROW())</f>
        <v/>
      </c>
      <c r="D149" s="21" t="str">
        <f>INDIRECT($U$1&amp;"!"&amp;CHAR(64+COLUMN())&amp;ROW())</f>
        <v/>
      </c>
      <c r="E149" s="21">
        <f>INDIRECT($U$1&amp;"!"&amp;CHAR(64+COLUMN())&amp;ROW())</f>
        <v>0.0</v>
      </c>
      <c r="F149" s="21">
        <f>INDIRECT($U$1&amp;"!"&amp;CHAR(64+COLUMN())&amp;ROW())</f>
        <v>8.0</v>
      </c>
      <c r="G149" s="21">
        <f>INDIRECT($U$1&amp;"!"&amp;CHAR(64+COLUMN())&amp;ROW())</f>
        <v>0.0</v>
      </c>
      <c r="H149" s="21">
        <f>INDIRECT($U$1&amp;"!"&amp;CHAR(64+COLUMN())&amp;ROW())</f>
        <v>0.0</v>
      </c>
      <c r="I149" s="21">
        <f>INDIRECT($U$1&amp;"!"&amp;CHAR(64+COLUMN())&amp;ROW())</f>
        <v>0.0</v>
      </c>
      <c r="K149" s="24">
        <f>INDIRECT($U$1&amp;"!"&amp;CHAR(55+COLUMN())&amp;ROW()+9)</f>
        <v>1.0</v>
      </c>
      <c r="L149" s="24" t="str">
        <f>INDIRECT($U$1&amp;"!"&amp;CHAR(55+COLUMN())&amp;ROW()+9)</f>
        <v/>
      </c>
      <c r="M149" s="24" t="str">
        <f>INDIRECT($U$1&amp;"!"&amp;CHAR(55+COLUMN())&amp;ROW()+9)</f>
        <v/>
      </c>
      <c r="N149" s="24" t="str">
        <f>INDIRECT($U$1&amp;"!"&amp;CHAR(55+COLUMN())&amp;ROW()+9)</f>
        <v>.</v>
      </c>
      <c r="O149" s="24">
        <f>INDIRECT($U$1&amp;"!"&amp;CHAR(55+COLUMN())&amp;ROW()+9)</f>
        <v>16.0</v>
      </c>
      <c r="P149" s="24">
        <f>INDIRECT($U$1&amp;"!"&amp;CHAR(55+COLUMN())&amp;ROW()+9)</f>
        <v>0.0</v>
      </c>
      <c r="Q149" s="24">
        <f>INDIRECT($U$1&amp;"!"&amp;CHAR(55+COLUMN())&amp;ROW()+9)</f>
        <v>0.0</v>
      </c>
      <c r="R149" s="24">
        <f>INDIRECT($U$1&amp;"!"&amp;CHAR(55+COLUMN())&amp;ROW()+9)</f>
        <v>0.0</v>
      </c>
    </row>
    <row r="150" spans="2:21" hidden="1">
      <c r="B150" s="24">
        <f>INDIRECT($U$1&amp;"!"&amp;CHAR(64+COLUMN())&amp;ROW())</f>
        <v>2.0</v>
      </c>
      <c r="C150" s="21" t="str">
        <f>INDIRECT($U$1&amp;"!"&amp;CHAR(64+COLUMN())&amp;ROW())</f>
        <v/>
      </c>
      <c r="D150" s="21" t="str">
        <f>INDIRECT($U$1&amp;"!"&amp;CHAR(64+COLUMN())&amp;ROW())</f>
        <v/>
      </c>
      <c r="E150" s="21">
        <f>INDIRECT($U$1&amp;"!"&amp;CHAR(64+COLUMN())&amp;ROW())</f>
        <v>0.0</v>
      </c>
      <c r="F150" s="21">
        <f>INDIRECT($U$1&amp;"!"&amp;CHAR(64+COLUMN())&amp;ROW())</f>
        <v>7.0</v>
      </c>
      <c r="G150" s="21">
        <f>INDIRECT($U$1&amp;"!"&amp;CHAR(64+COLUMN())&amp;ROW())</f>
        <v>0.0</v>
      </c>
      <c r="H150" s="21">
        <f>INDIRECT($U$1&amp;"!"&amp;CHAR(64+COLUMN())&amp;ROW())</f>
        <v>0.0</v>
      </c>
      <c r="I150" s="21">
        <f>INDIRECT($U$1&amp;"!"&amp;CHAR(64+COLUMN())&amp;ROW())</f>
        <v>0.0</v>
      </c>
      <c r="K150" s="24">
        <f>INDIRECT($U$1&amp;"!"&amp;CHAR(55+COLUMN())&amp;ROW()+9)</f>
        <v>2.0</v>
      </c>
      <c r="L150" s="24" t="str">
        <f>INDIRECT($U$1&amp;"!"&amp;CHAR(55+COLUMN())&amp;ROW()+9)</f>
        <v/>
      </c>
      <c r="M150" s="24" t="str">
        <f>INDIRECT($U$1&amp;"!"&amp;CHAR(55+COLUMN())&amp;ROW()+9)</f>
        <v/>
      </c>
      <c r="N150" s="24">
        <f>INDIRECT($U$1&amp;"!"&amp;CHAR(55+COLUMN())&amp;ROW()+9)</f>
        <v>0.0</v>
      </c>
      <c r="O150" s="24">
        <f>INDIRECT($U$1&amp;"!"&amp;CHAR(55+COLUMN())&amp;ROW()+9)</f>
        <v>14.0</v>
      </c>
      <c r="P150" s="24">
        <f>INDIRECT($U$1&amp;"!"&amp;CHAR(55+COLUMN())&amp;ROW()+9)</f>
        <v>0.0</v>
      </c>
      <c r="Q150" s="24">
        <f>INDIRECT($U$1&amp;"!"&amp;CHAR(55+COLUMN())&amp;ROW()+9)</f>
        <v>0.0</v>
      </c>
      <c r="R150" s="24">
        <f>INDIRECT($U$1&amp;"!"&amp;CHAR(55+COLUMN())&amp;ROW()+9)</f>
        <v>0.0</v>
      </c>
    </row>
    <row r="151" spans="2:21" hidden="1">
      <c r="B151" s="24">
        <f>INDIRECT($U$1&amp;"!"&amp;CHAR(64+COLUMN())&amp;ROW())</f>
        <v>3.0</v>
      </c>
      <c r="C151" s="21" t="str">
        <f>INDIRECT($U$1&amp;"!"&amp;CHAR(64+COLUMN())&amp;ROW())</f>
        <v/>
      </c>
      <c r="D151" s="21" t="str">
        <f>INDIRECT($U$1&amp;"!"&amp;CHAR(64+COLUMN())&amp;ROW())</f>
        <v/>
      </c>
      <c r="E151" s="21">
        <f>INDIRECT($U$1&amp;"!"&amp;CHAR(64+COLUMN())&amp;ROW())</f>
        <v>0.0</v>
      </c>
      <c r="F151" s="21">
        <f>INDIRECT($U$1&amp;"!"&amp;CHAR(64+COLUMN())&amp;ROW())</f>
        <v>6.0</v>
      </c>
      <c r="G151" s="21">
        <f>INDIRECT($U$1&amp;"!"&amp;CHAR(64+COLUMN())&amp;ROW())</f>
        <v>0.0</v>
      </c>
      <c r="H151" s="21">
        <f>INDIRECT($U$1&amp;"!"&amp;CHAR(64+COLUMN())&amp;ROW())</f>
        <v>0.0</v>
      </c>
      <c r="I151" s="21">
        <f>INDIRECT($U$1&amp;"!"&amp;CHAR(64+COLUMN())&amp;ROW())</f>
        <v>0.0</v>
      </c>
      <c r="K151" s="24">
        <f>INDIRECT($U$1&amp;"!"&amp;CHAR(55+COLUMN())&amp;ROW()+9)</f>
        <v>3.0</v>
      </c>
      <c r="L151" s="24" t="str">
        <f>INDIRECT($U$1&amp;"!"&amp;CHAR(55+COLUMN())&amp;ROW()+9)</f>
        <v/>
      </c>
      <c r="M151" s="24" t="str">
        <f>INDIRECT($U$1&amp;"!"&amp;CHAR(55+COLUMN())&amp;ROW()+9)</f>
        <v/>
      </c>
      <c r="N151" s="24">
        <f>INDIRECT($U$1&amp;"!"&amp;CHAR(55+COLUMN())&amp;ROW()+9)</f>
        <v>0.0</v>
      </c>
      <c r="O151" s="24">
        <f>INDIRECT($U$1&amp;"!"&amp;CHAR(55+COLUMN())&amp;ROW()+9)</f>
        <v>12.0</v>
      </c>
      <c r="P151" s="24">
        <f>INDIRECT($U$1&amp;"!"&amp;CHAR(55+COLUMN())&amp;ROW()+9)</f>
        <v>0.0</v>
      </c>
      <c r="Q151" s="24">
        <f>INDIRECT($U$1&amp;"!"&amp;CHAR(55+COLUMN())&amp;ROW()+9)</f>
        <v>0.0</v>
      </c>
      <c r="R151" s="24">
        <f>INDIRECT($U$1&amp;"!"&amp;CHAR(55+COLUMN())&amp;ROW()+9)</f>
        <v>0.0</v>
      </c>
    </row>
    <row r="152" spans="2:21" hidden="1">
      <c r="B152" s="24" t="str">
        <f>INDIRECT($U$1&amp;"!"&amp;CHAR(64+COLUMN())&amp;ROW())</f>
        <v>4</v>
      </c>
      <c r="C152" s="21" t="str">
        <f>INDIRECT($U$1&amp;"!"&amp;CHAR(64+COLUMN())&amp;ROW())</f>
        <v/>
      </c>
      <c r="D152" s="21" t="str">
        <f>INDIRECT($U$1&amp;"!"&amp;CHAR(64+COLUMN())&amp;ROW())</f>
        <v/>
      </c>
      <c r="E152" s="21">
        <f>INDIRECT($U$1&amp;"!"&amp;CHAR(64+COLUMN())&amp;ROW())</f>
        <v>0.0</v>
      </c>
      <c r="F152" s="21">
        <f>INDIRECT($U$1&amp;"!"&amp;CHAR(64+COLUMN())&amp;ROW())</f>
        <v>5.0</v>
      </c>
      <c r="G152" s="21">
        <f>INDIRECT($U$1&amp;"!"&amp;CHAR(64+COLUMN())&amp;ROW())</f>
        <v>0.0</v>
      </c>
      <c r="H152" s="21">
        <f>INDIRECT($U$1&amp;"!"&amp;CHAR(64+COLUMN())&amp;ROW())</f>
        <v>0.0</v>
      </c>
      <c r="I152" s="21">
        <f>INDIRECT($U$1&amp;"!"&amp;CHAR(64+COLUMN())&amp;ROW())</f>
        <v>0.0</v>
      </c>
      <c r="K152" s="24" t="str">
        <f>INDIRECT($U$1&amp;"!"&amp;CHAR(55+COLUMN())&amp;ROW()+9)</f>
        <v>4</v>
      </c>
      <c r="L152" s="24" t="str">
        <f>INDIRECT($U$1&amp;"!"&amp;CHAR(55+COLUMN())&amp;ROW()+9)</f>
        <v/>
      </c>
      <c r="M152" s="24" t="str">
        <f>INDIRECT($U$1&amp;"!"&amp;CHAR(55+COLUMN())&amp;ROW()+9)</f>
        <v/>
      </c>
      <c r="N152" s="24">
        <f>INDIRECT($U$1&amp;"!"&amp;CHAR(55+COLUMN())&amp;ROW()+9)</f>
        <v>0.0</v>
      </c>
      <c r="O152" s="24">
        <f>INDIRECT($U$1&amp;"!"&amp;CHAR(55+COLUMN())&amp;ROW()+9)</f>
        <v>10.0</v>
      </c>
      <c r="P152" s="24">
        <f>INDIRECT($U$1&amp;"!"&amp;CHAR(55+COLUMN())&amp;ROW()+9)</f>
        <v>0.0</v>
      </c>
      <c r="Q152" s="24">
        <f>INDIRECT($U$1&amp;"!"&amp;CHAR(55+COLUMN())&amp;ROW()+9)</f>
        <v>0.0</v>
      </c>
      <c r="R152" s="24">
        <f>INDIRECT($U$1&amp;"!"&amp;CHAR(55+COLUMN())&amp;ROW()+9)</f>
        <v>0.0</v>
      </c>
    </row>
    <row r="153" spans="2:21" hidden="1">
      <c r="B153" s="24" t="str">
        <f>INDIRECT($U$1&amp;"!"&amp;CHAR(64+COLUMN())&amp;ROW())</f>
        <v>5</v>
      </c>
      <c r="C153" s="21" t="str">
        <f>INDIRECT($U$1&amp;"!"&amp;CHAR(64+COLUMN())&amp;ROW())</f>
        <v/>
      </c>
      <c r="D153" s="21" t="str">
        <f>INDIRECT($U$1&amp;"!"&amp;CHAR(64+COLUMN())&amp;ROW())</f>
        <v/>
      </c>
      <c r="E153" s="21">
        <f>INDIRECT($U$1&amp;"!"&amp;CHAR(64+COLUMN())&amp;ROW())</f>
        <v>0.0</v>
      </c>
      <c r="F153" s="21">
        <f>INDIRECT($U$1&amp;"!"&amp;CHAR(64+COLUMN())&amp;ROW())</f>
        <v>4.0</v>
      </c>
      <c r="G153" s="21">
        <f>INDIRECT($U$1&amp;"!"&amp;CHAR(64+COLUMN())&amp;ROW())</f>
        <v>0.0</v>
      </c>
      <c r="H153" s="21">
        <f>INDIRECT($U$1&amp;"!"&amp;CHAR(64+COLUMN())&amp;ROW())</f>
        <v>0.0</v>
      </c>
      <c r="I153" s="21">
        <f>INDIRECT($U$1&amp;"!"&amp;CHAR(64+COLUMN())&amp;ROW())</f>
        <v>0.0</v>
      </c>
      <c r="K153" s="24" t="str">
        <f>INDIRECT($U$1&amp;"!"&amp;CHAR(55+COLUMN())&amp;ROW()+9)</f>
        <v>5</v>
      </c>
      <c r="L153" s="24" t="str">
        <f>INDIRECT($U$1&amp;"!"&amp;CHAR(55+COLUMN())&amp;ROW()+9)</f>
        <v/>
      </c>
      <c r="M153" s="24" t="str">
        <f>INDIRECT($U$1&amp;"!"&amp;CHAR(55+COLUMN())&amp;ROW()+9)</f>
        <v/>
      </c>
      <c r="N153" s="24">
        <f>INDIRECT($U$1&amp;"!"&amp;CHAR(55+COLUMN())&amp;ROW()+9)</f>
        <v>0.0</v>
      </c>
      <c r="O153" s="24">
        <f>INDIRECT($U$1&amp;"!"&amp;CHAR(55+COLUMN())&amp;ROW()+9)</f>
        <v>8.0</v>
      </c>
      <c r="P153" s="24">
        <f>INDIRECT($U$1&amp;"!"&amp;CHAR(55+COLUMN())&amp;ROW()+9)</f>
        <v>0.0</v>
      </c>
      <c r="Q153" s="24">
        <f>INDIRECT($U$1&amp;"!"&amp;CHAR(55+COLUMN())&amp;ROW()+9)</f>
        <v>0.0</v>
      </c>
      <c r="R153" s="24">
        <f>INDIRECT($U$1&amp;"!"&amp;CHAR(55+COLUMN())&amp;ROW()+9)</f>
        <v>0.0</v>
      </c>
    </row>
    <row r="154" spans="2:21" hidden="1">
      <c r="B154" s="24" t="str">
        <f>INDIRECT($U$1&amp;"!"&amp;CHAR(64+COLUMN())&amp;ROW())</f>
        <v>6</v>
      </c>
      <c r="C154" s="21" t="str">
        <f>INDIRECT($U$1&amp;"!"&amp;CHAR(64+COLUMN())&amp;ROW())</f>
        <v/>
      </c>
      <c r="D154" s="21" t="str">
        <f>INDIRECT($U$1&amp;"!"&amp;CHAR(64+COLUMN())&amp;ROW())</f>
        <v/>
      </c>
      <c r="E154" s="21">
        <f>INDIRECT($U$1&amp;"!"&amp;CHAR(64+COLUMN())&amp;ROW())</f>
        <v>0.0</v>
      </c>
      <c r="F154" s="21">
        <f>INDIRECT($U$1&amp;"!"&amp;CHAR(64+COLUMN())&amp;ROW())</f>
        <v>3.0</v>
      </c>
      <c r="G154" s="21">
        <f>INDIRECT($U$1&amp;"!"&amp;CHAR(64+COLUMN())&amp;ROW())</f>
        <v>0.0</v>
      </c>
      <c r="H154" s="21">
        <f>INDIRECT($U$1&amp;"!"&amp;CHAR(64+COLUMN())&amp;ROW())</f>
        <v>0.0</v>
      </c>
      <c r="I154" s="21">
        <f>INDIRECT($U$1&amp;"!"&amp;CHAR(64+COLUMN())&amp;ROW())</f>
        <v>0.0</v>
      </c>
      <c r="K154" s="24" t="str">
        <f>INDIRECT($U$1&amp;"!"&amp;CHAR(55+COLUMN())&amp;ROW()+9)</f>
        <v>6</v>
      </c>
      <c r="L154" s="24" t="str">
        <f>INDIRECT($U$1&amp;"!"&amp;CHAR(55+COLUMN())&amp;ROW()+9)</f>
        <v/>
      </c>
      <c r="M154" s="24" t="str">
        <f>INDIRECT($U$1&amp;"!"&amp;CHAR(55+COLUMN())&amp;ROW()+9)</f>
        <v/>
      </c>
      <c r="N154" s="24">
        <f>INDIRECT($U$1&amp;"!"&amp;CHAR(55+COLUMN())&amp;ROW()+9)</f>
        <v>0.0</v>
      </c>
      <c r="O154" s="24">
        <f>INDIRECT($U$1&amp;"!"&amp;CHAR(55+COLUMN())&amp;ROW()+9)</f>
        <v>6.0</v>
      </c>
      <c r="P154" s="24">
        <f>INDIRECT($U$1&amp;"!"&amp;CHAR(55+COLUMN())&amp;ROW()+9)</f>
        <v>0.0</v>
      </c>
      <c r="Q154" s="24">
        <f>INDIRECT($U$1&amp;"!"&amp;CHAR(55+COLUMN())&amp;ROW()+9)</f>
        <v>0.0</v>
      </c>
      <c r="R154" s="24">
        <f>INDIRECT($U$1&amp;"!"&amp;CHAR(55+COLUMN())&amp;ROW()+9)</f>
        <v>0.0</v>
      </c>
    </row>
    <row r="155" spans="2:21" hidden="1">
      <c r="B155" s="24" t="str">
        <f>INDIRECT($U$1&amp;"!"&amp;CHAR(64+COLUMN())&amp;ROW())</f>
        <v>7</v>
      </c>
      <c r="C155" s="21" t="str">
        <f>INDIRECT($U$1&amp;"!"&amp;CHAR(64+COLUMN())&amp;ROW())</f>
        <v/>
      </c>
      <c r="D155" s="21" t="str">
        <f>INDIRECT($U$1&amp;"!"&amp;CHAR(64+COLUMN())&amp;ROW())</f>
        <v/>
      </c>
      <c r="E155" s="21">
        <f>INDIRECT($U$1&amp;"!"&amp;CHAR(64+COLUMN())&amp;ROW())</f>
        <v>0.0</v>
      </c>
      <c r="F155" s="21">
        <f>INDIRECT($U$1&amp;"!"&amp;CHAR(64+COLUMN())&amp;ROW())</f>
        <v>2.0</v>
      </c>
      <c r="G155" s="21">
        <f>INDIRECT($U$1&amp;"!"&amp;CHAR(64+COLUMN())&amp;ROW())</f>
        <v>0.0</v>
      </c>
      <c r="H155" s="21">
        <f>INDIRECT($U$1&amp;"!"&amp;CHAR(64+COLUMN())&amp;ROW())</f>
        <v>0.0</v>
      </c>
      <c r="I155" s="21">
        <f>INDIRECT($U$1&amp;"!"&amp;CHAR(64+COLUMN())&amp;ROW())</f>
        <v>0.0</v>
      </c>
      <c r="K155" s="24" t="str">
        <f>INDIRECT($U$1&amp;"!"&amp;CHAR(55+COLUMN())&amp;ROW()+9)</f>
        <v>7</v>
      </c>
      <c r="L155" s="24" t="str">
        <f>INDIRECT($U$1&amp;"!"&amp;CHAR(55+COLUMN())&amp;ROW()+9)</f>
        <v/>
      </c>
      <c r="M155" s="24" t="str">
        <f>INDIRECT($U$1&amp;"!"&amp;CHAR(55+COLUMN())&amp;ROW()+9)</f>
        <v/>
      </c>
      <c r="N155" s="24">
        <f>INDIRECT($U$1&amp;"!"&amp;CHAR(55+COLUMN())&amp;ROW()+9)</f>
        <v>0.0</v>
      </c>
      <c r="O155" s="24">
        <f>INDIRECT($U$1&amp;"!"&amp;CHAR(55+COLUMN())&amp;ROW()+9)</f>
        <v>4.0</v>
      </c>
      <c r="P155" s="24">
        <f>INDIRECT($U$1&amp;"!"&amp;CHAR(55+COLUMN())&amp;ROW()+9)</f>
        <v>0.0</v>
      </c>
      <c r="Q155" s="24">
        <f>INDIRECT($U$1&amp;"!"&amp;CHAR(55+COLUMN())&amp;ROW()+9)</f>
        <v>0.0</v>
      </c>
      <c r="R155" s="24">
        <f>INDIRECT($U$1&amp;"!"&amp;CHAR(55+COLUMN())&amp;ROW()+9)</f>
        <v>0.0</v>
      </c>
    </row>
    <row r="156" spans="2:21" hidden="1">
      <c r="B156" s="24" t="str">
        <f>INDIRECT($U$1&amp;"!"&amp;CHAR(64+COLUMN())&amp;ROW())</f>
        <v>8</v>
      </c>
      <c r="C156" s="21" t="str">
        <f>INDIRECT($U$1&amp;"!"&amp;CHAR(64+COLUMN())&amp;ROW())</f>
        <v/>
      </c>
      <c r="D156" s="21" t="str">
        <f>INDIRECT($U$1&amp;"!"&amp;CHAR(64+COLUMN())&amp;ROW())</f>
        <v/>
      </c>
      <c r="E156" s="21">
        <f>INDIRECT($U$1&amp;"!"&amp;CHAR(64+COLUMN())&amp;ROW())</f>
        <v>0.0</v>
      </c>
      <c r="F156" s="21">
        <f>INDIRECT($U$1&amp;"!"&amp;CHAR(64+COLUMN())&amp;ROW())</f>
        <v>1.0</v>
      </c>
      <c r="G156" s="21">
        <f>INDIRECT($U$1&amp;"!"&amp;CHAR(64+COLUMN())&amp;ROW())</f>
        <v>0.0</v>
      </c>
      <c r="H156" s="21">
        <f>INDIRECT($U$1&amp;"!"&amp;CHAR(64+COLUMN())&amp;ROW())</f>
        <v>0.0</v>
      </c>
      <c r="I156" s="21">
        <f>INDIRECT($U$1&amp;"!"&amp;CHAR(64+COLUMN())&amp;ROW())</f>
        <v>0.0</v>
      </c>
      <c r="K156" s="24" t="str">
        <f>INDIRECT($U$1&amp;"!"&amp;CHAR(55+COLUMN())&amp;ROW()+9)</f>
        <v>8</v>
      </c>
      <c r="L156" s="24" t="str">
        <f>INDIRECT($U$1&amp;"!"&amp;CHAR(55+COLUMN())&amp;ROW()+9)</f>
        <v/>
      </c>
      <c r="M156" s="24" t="str">
        <f>INDIRECT($U$1&amp;"!"&amp;CHAR(55+COLUMN())&amp;ROW()+9)</f>
        <v/>
      </c>
      <c r="N156" s="24">
        <f>INDIRECT($U$1&amp;"!"&amp;CHAR(55+COLUMN())&amp;ROW()+9)</f>
        <v>0.0</v>
      </c>
      <c r="O156" s="24">
        <f>INDIRECT($U$1&amp;"!"&amp;CHAR(55+COLUMN())&amp;ROW()+9)</f>
        <v>2.0</v>
      </c>
      <c r="P156" s="24">
        <f>INDIRECT($U$1&amp;"!"&amp;CHAR(55+COLUMN())&amp;ROW()+9)</f>
        <v>0.0</v>
      </c>
      <c r="Q156" s="24">
        <f>INDIRECT($U$1&amp;"!"&amp;CHAR(55+COLUMN())&amp;ROW()+9)</f>
        <v>0.0</v>
      </c>
      <c r="R156" s="24">
        <f>INDIRECT($U$1&amp;"!"&amp;CHAR(55+COLUMN())&amp;ROW()+9)</f>
        <v>0.0</v>
      </c>
    </row>
    <row r="157" spans="2:21">
      <c r="B157" s="24">
        <f>INDIRECT($U$1&amp;"!"&amp;CHAR(64+COLUMN())&amp;ROW())</f>
        <v>0.0</v>
      </c>
      <c r="C157" s="21" t="str">
        <f>INDIRECT($U$1&amp;"!"&amp;CHAR(64+COLUMN())&amp;ROW())</f>
        <v>U17 Men's 4x100m</v>
      </c>
      <c r="D157" s="21">
        <f>INDIRECT($U$1&amp;"!"&amp;CHAR(64+COLUMN())&amp;ROW())</f>
        <v>0.0</v>
      </c>
      <c r="E157" s="21">
        <f>INDIRECT($U$1&amp;"!"&amp;CHAR(64+COLUMN())&amp;ROW())</f>
        <v>0.0</v>
      </c>
      <c r="F157" s="21">
        <f>INDIRECT($U$1&amp;"!"&amp;CHAR(64+COLUMN())&amp;ROW())</f>
        <v>0.0</v>
      </c>
      <c r="G157" s="21">
        <f>INDIRECT($U$1&amp;"!"&amp;CHAR(64+COLUMN())&amp;ROW())</f>
        <v>0.0</v>
      </c>
      <c r="H157" s="21">
        <f>INDIRECT($U$1&amp;"!"&amp;CHAR(64+COLUMN())&amp;ROW())</f>
        <v>0.0</v>
      </c>
      <c r="I157" s="21">
        <f>INDIRECT($U$1&amp;"!"&amp;CHAR(64+COLUMN())&amp;ROW())</f>
        <v>0.0</v>
      </c>
      <c r="K157" s="24">
        <f>INDIRECT($U$1&amp;"!"&amp;CHAR(55+COLUMN())&amp;ROW()+9)</f>
        <v>0.0</v>
      </c>
      <c r="L157" s="24">
        <f>INDIRECT($U$1&amp;"!"&amp;CHAR(55+COLUMN())&amp;ROW()+9)</f>
        <v>0.0</v>
      </c>
      <c r="M157" s="24">
        <f>INDIRECT($U$1&amp;"!"&amp;CHAR(55+COLUMN())&amp;ROW()+9)</f>
        <v>0.0</v>
      </c>
      <c r="N157" s="24">
        <f>INDIRECT($U$1&amp;"!"&amp;CHAR(55+COLUMN())&amp;ROW()+9)</f>
        <v>0.0</v>
      </c>
      <c r="O157" s="24">
        <f>INDIRECT($U$1&amp;"!"&amp;CHAR(55+COLUMN())&amp;ROW()+9)</f>
        <v>0.0</v>
      </c>
      <c r="P157" s="24">
        <f>INDIRECT($U$1&amp;"!"&amp;CHAR(55+COLUMN())&amp;ROW()+9)</f>
        <v>0.0</v>
      </c>
      <c r="Q157" s="24">
        <f>INDIRECT($U$1&amp;"!"&amp;CHAR(55+COLUMN())&amp;ROW()+9)</f>
        <v>0.0</v>
      </c>
      <c r="R157" s="24">
        <f>INDIRECT($U$1&amp;"!"&amp;CHAR(55+COLUMN())&amp;ROW()+9)</f>
        <v>0.0</v>
      </c>
    </row>
    <row r="158" spans="2:21">
      <c r="B158" s="24">
        <f>INDIRECT($U$1&amp;"!"&amp;CHAR(64+COLUMN())&amp;ROW())</f>
        <v>1.0</v>
      </c>
      <c r="C158" s="21" t="str">
        <f>INDIRECT($U$1&amp;"!"&amp;CHAR(64+COLUMN())&amp;ROW())</f>
        <v/>
      </c>
      <c r="D158" s="21" t="str">
        <f>INDIRECT($U$1&amp;"!"&amp;CHAR(64+COLUMN())&amp;ROW())</f>
        <v/>
      </c>
      <c r="E158" s="21" t="str">
        <f>INDIRECT($U$1&amp;"!"&amp;CHAR(64+COLUMN())&amp;ROW())</f>
        <v>.</v>
      </c>
      <c r="F158" s="21">
        <f>INDIRECT($U$1&amp;"!"&amp;CHAR(64+COLUMN())&amp;ROW())</f>
        <v>16.0</v>
      </c>
      <c r="G158" s="21">
        <f>INDIRECT($U$1&amp;"!"&amp;CHAR(64+COLUMN())&amp;ROW())</f>
        <v>0.0</v>
      </c>
      <c r="H158" s="21">
        <f>INDIRECT($U$1&amp;"!"&amp;CHAR(64+COLUMN())&amp;ROW())</f>
        <v>0.0</v>
      </c>
      <c r="I158" s="21">
        <f>INDIRECT($U$1&amp;"!"&amp;CHAR(64+COLUMN())&amp;ROW())</f>
        <v>0.0</v>
      </c>
      <c r="K158" s="24">
        <f>INDIRECT($U$1&amp;"!"&amp;CHAR(55+COLUMN())&amp;ROW()+9)</f>
        <v>0.0</v>
      </c>
      <c r="L158" s="24">
        <f>INDIRECT($U$1&amp;"!"&amp;CHAR(55+COLUMN())&amp;ROW()+9)</f>
        <v>0.0</v>
      </c>
      <c r="M158" s="24">
        <f>INDIRECT($U$1&amp;"!"&amp;CHAR(55+COLUMN())&amp;ROW()+9)</f>
        <v>0.0</v>
      </c>
      <c r="N158" s="24">
        <f>INDIRECT($U$1&amp;"!"&amp;CHAR(55+COLUMN())&amp;ROW()+9)</f>
        <v>0.0</v>
      </c>
      <c r="O158" s="24">
        <f>INDIRECT($U$1&amp;"!"&amp;CHAR(55+COLUMN())&amp;ROW()+9)</f>
        <v>0.0</v>
      </c>
      <c r="P158" s="24">
        <f>INDIRECT($U$1&amp;"!"&amp;CHAR(55+COLUMN())&amp;ROW()+9)</f>
        <v>0.0</v>
      </c>
      <c r="Q158" s="24">
        <f>INDIRECT($U$1&amp;"!"&amp;CHAR(55+COLUMN())&amp;ROW()+9)</f>
        <v>0.0</v>
      </c>
      <c r="R158" s="24">
        <f>INDIRECT($U$1&amp;"!"&amp;CHAR(55+COLUMN())&amp;ROW()+9)</f>
        <v>0.0</v>
      </c>
    </row>
    <row r="159" spans="2:21">
      <c r="B159" s="24">
        <f>INDIRECT($U$1&amp;"!"&amp;CHAR(64+COLUMN())&amp;ROW())</f>
        <v>2.0</v>
      </c>
      <c r="C159" s="21" t="str">
        <f>INDIRECT($U$1&amp;"!"&amp;CHAR(64+COLUMN())&amp;ROW())</f>
        <v/>
      </c>
      <c r="D159" s="21" t="str">
        <f>INDIRECT($U$1&amp;"!"&amp;CHAR(64+COLUMN())&amp;ROW())</f>
        <v/>
      </c>
      <c r="E159" s="21">
        <f>INDIRECT($U$1&amp;"!"&amp;CHAR(64+COLUMN())&amp;ROW())</f>
        <v>0.0</v>
      </c>
      <c r="F159" s="21">
        <f>INDIRECT($U$1&amp;"!"&amp;CHAR(64+COLUMN())&amp;ROW())</f>
        <v>14.0</v>
      </c>
      <c r="G159" s="21">
        <f>INDIRECT($U$1&amp;"!"&amp;CHAR(64+COLUMN())&amp;ROW())</f>
        <v>0.0</v>
      </c>
      <c r="H159" s="21">
        <f>INDIRECT($U$1&amp;"!"&amp;CHAR(64+COLUMN())&amp;ROW())</f>
        <v>0.0</v>
      </c>
      <c r="I159" s="21">
        <f>INDIRECT($U$1&amp;"!"&amp;CHAR(64+COLUMN())&amp;ROW())</f>
        <v>0.0</v>
      </c>
      <c r="K159" s="24">
        <f>INDIRECT($U$1&amp;"!"&amp;CHAR(55+COLUMN())&amp;ROW()+9)</f>
        <v>0.0</v>
      </c>
      <c r="L159" s="24">
        <f>INDIRECT($U$1&amp;"!"&amp;CHAR(55+COLUMN())&amp;ROW()+9)</f>
        <v>0.0</v>
      </c>
      <c r="M159" s="24">
        <f>INDIRECT($U$1&amp;"!"&amp;CHAR(55+COLUMN())&amp;ROW()+9)</f>
        <v>0.0</v>
      </c>
      <c r="N159" s="24">
        <f>INDIRECT($U$1&amp;"!"&amp;CHAR(55+COLUMN())&amp;ROW()+9)</f>
        <v>0.0</v>
      </c>
      <c r="O159" s="24">
        <f>INDIRECT($U$1&amp;"!"&amp;CHAR(55+COLUMN())&amp;ROW()+9)</f>
        <v>0.0</v>
      </c>
      <c r="P159" s="24">
        <f>INDIRECT($U$1&amp;"!"&amp;CHAR(55+COLUMN())&amp;ROW()+9)</f>
        <v>0.0</v>
      </c>
      <c r="Q159" s="24">
        <f>INDIRECT($U$1&amp;"!"&amp;CHAR(55+COLUMN())&amp;ROW()+9)</f>
        <v>0.0</v>
      </c>
      <c r="R159" s="24">
        <f>INDIRECT($U$1&amp;"!"&amp;CHAR(55+COLUMN())&amp;ROW()+9)</f>
        <v>0.0</v>
      </c>
    </row>
    <row r="160" spans="2:21">
      <c r="B160" s="24">
        <f>INDIRECT($U$1&amp;"!"&amp;CHAR(64+COLUMN())&amp;ROW())</f>
        <v>3.0</v>
      </c>
      <c r="C160" s="21" t="str">
        <f>INDIRECT($U$1&amp;"!"&amp;CHAR(64+COLUMN())&amp;ROW())</f>
        <v/>
      </c>
      <c r="D160" s="21" t="str">
        <f>INDIRECT($U$1&amp;"!"&amp;CHAR(64+COLUMN())&amp;ROW())</f>
        <v/>
      </c>
      <c r="E160" s="21">
        <f>INDIRECT($U$1&amp;"!"&amp;CHAR(64+COLUMN())&amp;ROW())</f>
        <v>0.0</v>
      </c>
      <c r="F160" s="21">
        <f>INDIRECT($U$1&amp;"!"&amp;CHAR(64+COLUMN())&amp;ROW())</f>
        <v>12.0</v>
      </c>
      <c r="G160" s="21">
        <f>INDIRECT($U$1&amp;"!"&amp;CHAR(64+COLUMN())&amp;ROW())</f>
        <v>0.0</v>
      </c>
      <c r="H160" s="21">
        <f>INDIRECT($U$1&amp;"!"&amp;CHAR(64+COLUMN())&amp;ROW())</f>
        <v>0.0</v>
      </c>
      <c r="I160" s="21">
        <f>INDIRECT($U$1&amp;"!"&amp;CHAR(64+COLUMN())&amp;ROW())</f>
        <v>0.0</v>
      </c>
      <c r="K160" s="24">
        <f>INDIRECT($U$1&amp;"!"&amp;CHAR(55+COLUMN())&amp;ROW()+9)</f>
        <v>0.0</v>
      </c>
      <c r="L160" s="24">
        <f>INDIRECT($U$1&amp;"!"&amp;CHAR(55+COLUMN())&amp;ROW()+9)</f>
        <v>0.0</v>
      </c>
      <c r="M160" s="24">
        <f>INDIRECT($U$1&amp;"!"&amp;CHAR(55+COLUMN())&amp;ROW()+9)</f>
        <v>0.0</v>
      </c>
      <c r="N160" s="24">
        <f>INDIRECT($U$1&amp;"!"&amp;CHAR(55+COLUMN())&amp;ROW()+9)</f>
        <v>0.0</v>
      </c>
      <c r="O160" s="24">
        <f>INDIRECT($U$1&amp;"!"&amp;CHAR(55+COLUMN())&amp;ROW()+9)</f>
        <v>0.0</v>
      </c>
      <c r="P160" s="24">
        <f>INDIRECT($U$1&amp;"!"&amp;CHAR(55+COLUMN())&amp;ROW()+9)</f>
        <v>0.0</v>
      </c>
      <c r="Q160" s="24">
        <f>INDIRECT($U$1&amp;"!"&amp;CHAR(55+COLUMN())&amp;ROW()+9)</f>
        <v>0.0</v>
      </c>
      <c r="R160" s="24">
        <f>INDIRECT($U$1&amp;"!"&amp;CHAR(55+COLUMN())&amp;ROW()+9)</f>
        <v>0.0</v>
      </c>
    </row>
    <row r="161" spans="2:21">
      <c r="B161" s="24" t="str">
        <f>INDIRECT($U$1&amp;"!"&amp;CHAR(64+COLUMN())&amp;ROW())</f>
        <v>4</v>
      </c>
      <c r="C161" s="21" t="str">
        <f>INDIRECT($U$1&amp;"!"&amp;CHAR(64+COLUMN())&amp;ROW())</f>
        <v/>
      </c>
      <c r="D161" s="21" t="str">
        <f>INDIRECT($U$1&amp;"!"&amp;CHAR(64+COLUMN())&amp;ROW())</f>
        <v/>
      </c>
      <c r="E161" s="21">
        <f>INDIRECT($U$1&amp;"!"&amp;CHAR(64+COLUMN())&amp;ROW())</f>
        <v>0.0</v>
      </c>
      <c r="F161" s="21">
        <f>INDIRECT($U$1&amp;"!"&amp;CHAR(64+COLUMN())&amp;ROW())</f>
        <v>10.0</v>
      </c>
      <c r="G161" s="21">
        <f>INDIRECT($U$1&amp;"!"&amp;CHAR(64+COLUMN())&amp;ROW())</f>
        <v>0.0</v>
      </c>
      <c r="H161" s="21">
        <f>INDIRECT($U$1&amp;"!"&amp;CHAR(64+COLUMN())&amp;ROW())</f>
        <v>0.0</v>
      </c>
      <c r="I161" s="21">
        <f>INDIRECT($U$1&amp;"!"&amp;CHAR(64+COLUMN())&amp;ROW())</f>
        <v>0.0</v>
      </c>
      <c r="K161" s="24">
        <f>INDIRECT($U$1&amp;"!"&amp;CHAR(55+COLUMN())&amp;ROW()+9)</f>
        <v>0.0</v>
      </c>
      <c r="L161" s="24">
        <f>INDIRECT($U$1&amp;"!"&amp;CHAR(55+COLUMN())&amp;ROW()+9)</f>
        <v>0.0</v>
      </c>
      <c r="M161" s="24">
        <f>INDIRECT($U$1&amp;"!"&amp;CHAR(55+COLUMN())&amp;ROW()+9)</f>
        <v>0.0</v>
      </c>
      <c r="N161" s="24">
        <f>INDIRECT($U$1&amp;"!"&amp;CHAR(55+COLUMN())&amp;ROW()+9)</f>
        <v>0.0</v>
      </c>
      <c r="O161" s="24">
        <f>INDIRECT($U$1&amp;"!"&amp;CHAR(55+COLUMN())&amp;ROW()+9)</f>
        <v>0.0</v>
      </c>
      <c r="P161" s="24">
        <f>INDIRECT($U$1&amp;"!"&amp;CHAR(55+COLUMN())&amp;ROW()+9)</f>
        <v>0.0</v>
      </c>
      <c r="Q161" s="24">
        <f>INDIRECT($U$1&amp;"!"&amp;CHAR(55+COLUMN())&amp;ROW()+9)</f>
        <v>0.0</v>
      </c>
      <c r="R161" s="24">
        <f>INDIRECT($U$1&amp;"!"&amp;CHAR(55+COLUMN())&amp;ROW()+9)</f>
        <v>0.0</v>
      </c>
    </row>
    <row r="162" spans="2:21">
      <c r="B162" s="24" t="str">
        <f>INDIRECT($U$1&amp;"!"&amp;CHAR(64+COLUMN())&amp;ROW())</f>
        <v>5</v>
      </c>
      <c r="C162" s="21" t="str">
        <f>INDIRECT($U$1&amp;"!"&amp;CHAR(64+COLUMN())&amp;ROW())</f>
        <v/>
      </c>
      <c r="D162" s="21" t="str">
        <f>INDIRECT($U$1&amp;"!"&amp;CHAR(64+COLUMN())&amp;ROW())</f>
        <v/>
      </c>
      <c r="E162" s="21">
        <f>INDIRECT($U$1&amp;"!"&amp;CHAR(64+COLUMN())&amp;ROW())</f>
        <v>0.0</v>
      </c>
      <c r="F162" s="21">
        <f>INDIRECT($U$1&amp;"!"&amp;CHAR(64+COLUMN())&amp;ROW())</f>
        <v>8.0</v>
      </c>
      <c r="G162" s="21">
        <f>INDIRECT($U$1&amp;"!"&amp;CHAR(64+COLUMN())&amp;ROW())</f>
        <v>0.0</v>
      </c>
      <c r="H162" s="21">
        <f>INDIRECT($U$1&amp;"!"&amp;CHAR(64+COLUMN())&amp;ROW())</f>
        <v>0.0</v>
      </c>
      <c r="I162" s="21">
        <f>INDIRECT($U$1&amp;"!"&amp;CHAR(64+COLUMN())&amp;ROW())</f>
        <v>0.0</v>
      </c>
      <c r="K162" s="24">
        <f>INDIRECT($U$1&amp;"!"&amp;CHAR(55+COLUMN())&amp;ROW()+9)</f>
        <v>0.0</v>
      </c>
      <c r="L162" s="24">
        <f>INDIRECT($U$1&amp;"!"&amp;CHAR(55+COLUMN())&amp;ROW()+9)</f>
        <v>0.0</v>
      </c>
      <c r="M162" s="24">
        <f>INDIRECT($U$1&amp;"!"&amp;CHAR(55+COLUMN())&amp;ROW()+9)</f>
        <v>0.0</v>
      </c>
      <c r="N162" s="24">
        <f>INDIRECT($U$1&amp;"!"&amp;CHAR(55+COLUMN())&amp;ROW()+9)</f>
        <v>0.0</v>
      </c>
      <c r="O162" s="24">
        <f>INDIRECT($U$1&amp;"!"&amp;CHAR(55+COLUMN())&amp;ROW()+9)</f>
        <v>0.0</v>
      </c>
      <c r="P162" s="24">
        <f>INDIRECT($U$1&amp;"!"&amp;CHAR(55+COLUMN())&amp;ROW()+9)</f>
        <v>0.0</v>
      </c>
      <c r="Q162" s="24">
        <f>INDIRECT($U$1&amp;"!"&amp;CHAR(55+COLUMN())&amp;ROW()+9)</f>
        <v>0.0</v>
      </c>
      <c r="R162" s="24">
        <f>INDIRECT($U$1&amp;"!"&amp;CHAR(55+COLUMN())&amp;ROW()+9)</f>
        <v>0.0</v>
      </c>
    </row>
    <row r="163" spans="2:21">
      <c r="B163" s="24" t="str">
        <f>INDIRECT($U$1&amp;"!"&amp;CHAR(64+COLUMN())&amp;ROW())</f>
        <v>6</v>
      </c>
      <c r="C163" s="21" t="str">
        <f>INDIRECT($U$1&amp;"!"&amp;CHAR(64+COLUMN())&amp;ROW())</f>
        <v/>
      </c>
      <c r="D163" s="21" t="str">
        <f>INDIRECT($U$1&amp;"!"&amp;CHAR(64+COLUMN())&amp;ROW())</f>
        <v/>
      </c>
      <c r="E163" s="21">
        <f>INDIRECT($U$1&amp;"!"&amp;CHAR(64+COLUMN())&amp;ROW())</f>
        <v>0.0</v>
      </c>
      <c r="F163" s="21">
        <f>INDIRECT($U$1&amp;"!"&amp;CHAR(64+COLUMN())&amp;ROW())</f>
        <v>6.0</v>
      </c>
      <c r="G163" s="21">
        <f>INDIRECT($U$1&amp;"!"&amp;CHAR(64+COLUMN())&amp;ROW())</f>
        <v>0.0</v>
      </c>
      <c r="H163" s="21">
        <f>INDIRECT($U$1&amp;"!"&amp;CHAR(64+COLUMN())&amp;ROW())</f>
        <v>0.0</v>
      </c>
      <c r="I163" s="21">
        <f>INDIRECT($U$1&amp;"!"&amp;CHAR(64+COLUMN())&amp;ROW())</f>
        <v>0.0</v>
      </c>
      <c r="K163" s="24">
        <f>INDIRECT($U$1&amp;"!"&amp;CHAR(55+COLUMN())&amp;ROW()+9)</f>
        <v>0.0</v>
      </c>
      <c r="L163" s="24">
        <f>INDIRECT($U$1&amp;"!"&amp;CHAR(55+COLUMN())&amp;ROW()+9)</f>
        <v>0.0</v>
      </c>
      <c r="M163" s="24">
        <f>INDIRECT($U$1&amp;"!"&amp;CHAR(55+COLUMN())&amp;ROW()+9)</f>
        <v>0.0</v>
      </c>
      <c r="N163" s="24">
        <f>INDIRECT($U$1&amp;"!"&amp;CHAR(55+COLUMN())&amp;ROW()+9)</f>
        <v>0.0</v>
      </c>
      <c r="O163" s="24">
        <f>INDIRECT($U$1&amp;"!"&amp;CHAR(55+COLUMN())&amp;ROW()+9)</f>
        <v>0.0</v>
      </c>
      <c r="P163" s="24">
        <f>INDIRECT($U$1&amp;"!"&amp;CHAR(55+COLUMN())&amp;ROW()+9)</f>
        <v>0.0</v>
      </c>
      <c r="Q163" s="24">
        <f>INDIRECT($U$1&amp;"!"&amp;CHAR(55+COLUMN())&amp;ROW()+9)</f>
        <v>0.0</v>
      </c>
      <c r="R163" s="24">
        <f>INDIRECT($U$1&amp;"!"&amp;CHAR(55+COLUMN())&amp;ROW()+9)</f>
        <v>0.0</v>
      </c>
    </row>
    <row r="164" spans="2:21">
      <c r="B164" s="24" t="str">
        <f>INDIRECT($U$1&amp;"!"&amp;CHAR(64+COLUMN())&amp;ROW())</f>
        <v>7</v>
      </c>
      <c r="C164" s="21" t="str">
        <f>INDIRECT($U$1&amp;"!"&amp;CHAR(64+COLUMN())&amp;ROW())</f>
        <v/>
      </c>
      <c r="D164" s="21" t="str">
        <f>INDIRECT($U$1&amp;"!"&amp;CHAR(64+COLUMN())&amp;ROW())</f>
        <v/>
      </c>
      <c r="E164" s="21">
        <f>INDIRECT($U$1&amp;"!"&amp;CHAR(64+COLUMN())&amp;ROW())</f>
        <v>0.0</v>
      </c>
      <c r="F164" s="21">
        <f>INDIRECT($U$1&amp;"!"&amp;CHAR(64+COLUMN())&amp;ROW())</f>
        <v>4.0</v>
      </c>
      <c r="G164" s="21">
        <f>INDIRECT($U$1&amp;"!"&amp;CHAR(64+COLUMN())&amp;ROW())</f>
        <v>0.0</v>
      </c>
      <c r="H164" s="21">
        <f>INDIRECT($U$1&amp;"!"&amp;CHAR(64+COLUMN())&amp;ROW())</f>
        <v>0.0</v>
      </c>
      <c r="I164" s="21">
        <f>INDIRECT($U$1&amp;"!"&amp;CHAR(64+COLUMN())&amp;ROW())</f>
        <v>0.0</v>
      </c>
      <c r="K164" s="24">
        <f>INDIRECT($U$1&amp;"!"&amp;CHAR(55+COLUMN())&amp;ROW()+9)</f>
        <v>0.0</v>
      </c>
      <c r="L164" s="24">
        <f>INDIRECT($U$1&amp;"!"&amp;CHAR(55+COLUMN())&amp;ROW()+9)</f>
        <v>0.0</v>
      </c>
      <c r="M164" s="24">
        <f>INDIRECT($U$1&amp;"!"&amp;CHAR(55+COLUMN())&amp;ROW()+9)</f>
        <v>0.0</v>
      </c>
      <c r="N164" s="24">
        <f>INDIRECT($U$1&amp;"!"&amp;CHAR(55+COLUMN())&amp;ROW()+9)</f>
        <v>0.0</v>
      </c>
      <c r="O164" s="24">
        <f>INDIRECT($U$1&amp;"!"&amp;CHAR(55+COLUMN())&amp;ROW()+9)</f>
        <v>0.0</v>
      </c>
      <c r="P164" s="24">
        <f>INDIRECT($U$1&amp;"!"&amp;CHAR(55+COLUMN())&amp;ROW()+9)</f>
        <v>0.0</v>
      </c>
      <c r="Q164" s="24">
        <f>INDIRECT($U$1&amp;"!"&amp;CHAR(55+COLUMN())&amp;ROW()+9)</f>
        <v>0.0</v>
      </c>
      <c r="R164" s="24">
        <f>INDIRECT($U$1&amp;"!"&amp;CHAR(55+COLUMN())&amp;ROW()+9)</f>
        <v>0.0</v>
      </c>
    </row>
    <row r="165" spans="2:21">
      <c r="B165" s="24" t="str">
        <f>INDIRECT($U$1&amp;"!"&amp;CHAR(64+COLUMN())&amp;ROW())</f>
        <v>8</v>
      </c>
      <c r="C165" s="21" t="str">
        <f>INDIRECT($U$1&amp;"!"&amp;CHAR(64+COLUMN())&amp;ROW())</f>
        <v/>
      </c>
      <c r="D165" s="21" t="str">
        <f>INDIRECT($U$1&amp;"!"&amp;CHAR(64+COLUMN())&amp;ROW())</f>
        <v/>
      </c>
      <c r="E165" s="21">
        <f>INDIRECT($U$1&amp;"!"&amp;CHAR(64+COLUMN())&amp;ROW())</f>
        <v>0.0</v>
      </c>
      <c r="F165" s="21">
        <f>INDIRECT($U$1&amp;"!"&amp;CHAR(64+COLUMN())&amp;ROW())</f>
        <v>2.0</v>
      </c>
      <c r="G165" s="21">
        <f>INDIRECT($U$1&amp;"!"&amp;CHAR(64+COLUMN())&amp;ROW())</f>
        <v>0.0</v>
      </c>
      <c r="H165" s="21">
        <f>INDIRECT($U$1&amp;"!"&amp;CHAR(64+COLUMN())&amp;ROW())</f>
        <v>0.0</v>
      </c>
      <c r="I165" s="21">
        <f>INDIRECT($U$1&amp;"!"&amp;CHAR(64+COLUMN())&amp;ROW())</f>
        <v>0.0</v>
      </c>
      <c r="K165" s="24">
        <f>INDIRECT($U$1&amp;"!"&amp;CHAR(55+COLUMN())&amp;ROW()+9)</f>
        <v>0.0</v>
      </c>
      <c r="L165" s="24">
        <f>INDIRECT($U$1&amp;"!"&amp;CHAR(55+COLUMN())&amp;ROW()+9)</f>
        <v>0.0</v>
      </c>
      <c r="M165" s="24">
        <f>INDIRECT($U$1&amp;"!"&amp;CHAR(55+COLUMN())&amp;ROW()+9)</f>
        <v>0.0</v>
      </c>
      <c r="N165" s="24">
        <f>INDIRECT($U$1&amp;"!"&amp;CHAR(55+COLUMN())&amp;ROW()+9)</f>
        <v>0.0</v>
      </c>
      <c r="O165" s="24">
        <f>INDIRECT($U$1&amp;"!"&amp;CHAR(55+COLUMN())&amp;ROW()+9)</f>
        <v>0.0</v>
      </c>
      <c r="P165" s="24">
        <f>INDIRECT($U$1&amp;"!"&amp;CHAR(55+COLUMN())&amp;ROW()+9)</f>
        <v>0.0</v>
      </c>
      <c r="Q165" s="24">
        <f>INDIRECT($U$1&amp;"!"&amp;CHAR(55+COLUMN())&amp;ROW()+9)</f>
        <v>0.0</v>
      </c>
      <c r="R165" s="24">
        <f>INDIRECT($U$1&amp;"!"&amp;CHAR(55+COLUMN())&amp;ROW()+9)</f>
        <v>0.0</v>
      </c>
    </row>
  </sheetData>
  <dataValidations count="1">
    <dataValidation allowBlank="1" errorStyle="stop" operator="between" showErrorMessage="1" showInputMessage="1" sqref="U1" type="list">
      <formula1>AgeGroups</formula1>
    </dataValidation>
  </dataValidations>
</worksheet>
</file>

<file path=xl/worksheets/sheet4.xml><?xml version="1.0" encoding="utf-8"?>
<worksheet xmlns="http://schemas.openxmlformats.org/spreadsheetml/2006/main" xmlns:r="http://schemas.openxmlformats.org/officeDocument/2006/relationships">
  <dimension ref="A1:X124"/>
  <sheetViews>
    <sheetView showGridLines="1" workbookViewId="0" topLeftCell="A1">
      <selection activeCell="A1" sqref="A1"/>
    </sheetView>
  </sheetViews>
  <sheetFormatPr defaultRowHeight="15"/>
  <cols>
    <col min="1" max="1" width="8.42578125" customWidth="1"/>
    <col min="2" max="2" width="3.28515625" style="21" customWidth="1"/>
    <col min="3" max="3" width="37.5703125" customWidth="1"/>
    <col min="4" max="4" width="29.5703125" customWidth="1"/>
    <col min="5" max="5" width="10.7109375" customWidth="1"/>
    <col min="6" max="6" width="4.7109375" style="21" customWidth="1"/>
    <col min="7" max="7" width="6.7109375" style="21" hidden="1" customWidth="1"/>
    <col min="8" max="8" width="9.140625" style="21" hidden="1" customWidth="1"/>
    <col min="9" max="9" width="6.0" style="21" customWidth="1"/>
    <col min="10" max="15" width="5.28515625" style="21" customWidth="1"/>
    <col min="16" max="16" width="6.7109375" style="21" customWidth="1"/>
    <col min="17" max="17" width="5.28515625" style="21" customWidth="1"/>
    <col min="18" max="18" width="7.85546875" style="21" customWidth="1"/>
    <col min="19" max="19" width="8.7109375" style="21" hidden="1" customWidth="1"/>
    <col min="20" max="20" width="5.0" style="21" hidden="1" customWidth="1"/>
    <col min="21" max="21" width="4.140625" style="21" hidden="1" customWidth="1"/>
    <col min="22" max="22" width="0.0" hidden="1" customWidth="1"/>
    <col min="23" max="23" width="2.28515625" hidden="1" customWidth="1"/>
    <col min="24" max="24" width="3.5703125" hidden="1" customWidth="1"/>
  </cols>
  <sheetData>
    <row r="1" spans="1:24" s="59" customFormat="1" ht="18.75">
      <c r="A1" s="57" t="s">
        <v>110</v>
      </c>
      <c r="B1" s="57"/>
      <c r="C1" s="57"/>
      <c r="D1" s="57"/>
      <c r="E1" s="57"/>
      <c r="F1" s="57"/>
      <c r="G1" s="57"/>
      <c r="H1" s="57"/>
      <c r="I1" s="59"/>
      <c r="J1" s="59" t="str">
        <f>Home!N1</f>
        <v>Allianz Park</v>
      </c>
      <c r="K1" s="59"/>
      <c r="L1" s="59"/>
      <c r="M1" s="59"/>
      <c r="N1" s="59"/>
      <c r="O1" s="59"/>
      <c r="P1" s="246">
        <f>Home!Q1</f>
        <v>42596.0</v>
      </c>
      <c r="Q1" s="246"/>
      <c r="R1" s="246"/>
      <c r="S1" s="59"/>
      <c r="T1" s="59"/>
      <c r="U1" s="59"/>
    </row>
    <row r="2" spans="1:24">
      <c r="A2" s="90"/>
      <c r="B2" s="31"/>
      <c r="C2" s="95" t="s">
        <v>111</v>
      </c>
      <c r="D2" s="95" t="s">
        <v>112</v>
      </c>
      <c r="E2" s="28"/>
      <c r="F2" s="3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spans="1:24">
      <c r="A3" s="32"/>
      <c r="B3" s="187">
        <v>1.0</v>
      </c>
      <c r="C3" s="49" t="str">
        <f>Decsheets!T5</f>
        <v>Ealing S&amp;M</v>
      </c>
      <c r="D3" s="83">
        <f>SUM(J14:J93)</f>
        <v>59.0</v>
      </c>
      <c r="E3" s="43" t="str">
        <f>Decsheets!S5</f>
        <v>A</v>
      </c>
      <c r="F3" s="39"/>
      <c r="G3" s="29"/>
      <c r="H3" s="29"/>
      <c r="I3" s="29"/>
      <c r="J3" s="29"/>
      <c r="K3" s="29"/>
      <c r="L3" s="29"/>
      <c r="M3" s="29"/>
      <c r="N3" s="29"/>
      <c r="O3" s="29"/>
      <c r="P3" s="213" t="s">
        <v>57</v>
      </c>
      <c r="Q3" s="213" t="s">
        <v>58</v>
      </c>
      <c r="R3" s="213" t="s">
        <v>113</v>
      </c>
      <c r="S3" s="29"/>
    </row>
    <row r="4" spans="1:24">
      <c r="A4" s="32"/>
      <c r="B4" s="187">
        <v>2.0</v>
      </c>
      <c r="C4" s="49" t="str">
        <f>Decsheets!T6</f>
        <v>Enfield &amp; H</v>
      </c>
      <c r="D4" s="83">
        <f>SUM(K14:K93)</f>
        <v>0.0</v>
      </c>
      <c r="E4" s="43" t="str">
        <f>Decsheets!S6</f>
        <v>B</v>
      </c>
      <c r="F4" s="3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</row>
    <row r="5" spans="1:24">
      <c r="A5" s="32"/>
      <c r="B5" s="187">
        <v>3.0</v>
      </c>
      <c r="C5" s="49" t="str">
        <f>Decsheets!T7</f>
        <v>Highgate</v>
      </c>
      <c r="D5" s="83">
        <f>SUM(L14:L93)</f>
        <v>61.0</v>
      </c>
      <c r="E5" s="43" t="str">
        <f>Decsheets!S7</f>
        <v>C</v>
      </c>
      <c r="F5" s="3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</row>
    <row r="6" spans="1:24">
      <c r="A6" s="32"/>
      <c r="B6" s="187" t="s">
        <v>114</v>
      </c>
      <c r="C6" s="49" t="str">
        <f>Decsheets!T8</f>
        <v>Heathside</v>
      </c>
      <c r="D6" s="83">
        <f>SUM(M14:M93)</f>
        <v>44.0</v>
      </c>
      <c r="E6" s="43" t="str">
        <f>Decsheets!S8</f>
        <v>D</v>
      </c>
      <c r="F6" s="3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U6" s="21"/>
    </row>
    <row r="7" spans="1:24">
      <c r="A7" s="32"/>
      <c r="B7" s="187" t="s">
        <v>115</v>
      </c>
      <c r="C7" s="49" t="str">
        <f>Decsheets!T9</f>
        <v>TVH</v>
      </c>
      <c r="D7" s="83">
        <f>SUM(N14:N93)</f>
        <v>48.0</v>
      </c>
      <c r="E7" s="43" t="str">
        <f>Decsheets!S9</f>
        <v>E</v>
      </c>
      <c r="F7" s="3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U7" s="21"/>
    </row>
    <row r="8" spans="1:24">
      <c r="A8" s="32"/>
      <c r="B8" s="187" t="s">
        <v>116</v>
      </c>
      <c r="C8" s="49" t="str">
        <f>Decsheets!T10</f>
        <v>Trent Park</v>
      </c>
      <c r="D8" s="83">
        <f>SUM(O14:O93)</f>
        <v>35.0</v>
      </c>
      <c r="E8" s="43" t="str">
        <f>Decsheets!S10</f>
        <v>G</v>
      </c>
      <c r="F8" s="3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U8" s="21"/>
    </row>
    <row r="9" spans="1:24">
      <c r="A9" s="32"/>
      <c r="B9" s="187" t="s">
        <v>117</v>
      </c>
      <c r="C9" s="49" t="str">
        <f>Decsheets!T11</f>
        <v>Barnet</v>
      </c>
      <c r="D9" s="83">
        <f>SUM(P14:P93)</f>
        <v>47.0</v>
      </c>
      <c r="E9" s="43" t="str">
        <f>Decsheets!S11</f>
        <v>H</v>
      </c>
      <c r="F9" s="3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U9" s="21"/>
    </row>
    <row r="10" spans="1:24">
      <c r="A10" s="32"/>
      <c r="B10" s="187" t="s">
        <v>118</v>
      </c>
      <c r="C10" s="49" t="str">
        <f>Decsheets!T12</f>
        <v>Shaftesbury</v>
      </c>
      <c r="D10" s="83">
        <f>SUM(Q14:Q93)</f>
        <v>58.0</v>
      </c>
      <c r="E10" s="43" t="str">
        <f>Decsheets!S12</f>
        <v>J</v>
      </c>
      <c r="F10" s="3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U10" s="21"/>
    </row>
    <row r="11" spans="1:24" hidden="1">
      <c r="A11" s="32"/>
      <c r="B11" s="21"/>
      <c r="C11" s="49" t="s">
        <v>119</v>
      </c>
      <c r="D11" s="83">
        <f>SUM(R14:R93)</f>
        <v>152.0</v>
      </c>
      <c r="E11" s="43"/>
      <c r="F11" s="3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121" t="s">
        <v>120</v>
      </c>
      <c r="S11" s="29"/>
      <c r="U11" s="21"/>
    </row>
    <row r="12" spans="1:24" ht="19.5" customHeight="1">
      <c r="A12" s="94" t="s">
        <v>121</v>
      </c>
      <c r="B12" s="31"/>
      <c r="C12" s="31"/>
      <c r="D12" s="31"/>
      <c r="E12" s="96" t="s">
        <v>122</v>
      </c>
      <c r="F12" s="39"/>
      <c r="G12" s="29"/>
      <c r="H12" s="29"/>
      <c r="I12" s="29"/>
      <c r="J12" s="44"/>
      <c r="K12" s="44"/>
      <c r="L12" s="44"/>
      <c r="M12" s="44"/>
      <c r="N12" s="44"/>
      <c r="O12" s="44"/>
      <c r="P12" s="44"/>
      <c r="Q12" s="44"/>
      <c r="R12" s="121"/>
      <c r="S12" s="29"/>
      <c r="U12" s="21"/>
    </row>
    <row r="13" spans="1:24">
      <c r="A13" s="32" t="s">
        <v>123</v>
      </c>
      <c r="B13" s="31"/>
      <c r="C13" s="33" t="s">
        <v>124</v>
      </c>
      <c r="D13" s="28" t="s">
        <v>125</v>
      </c>
      <c r="E13" s="91">
        <v>1.8</v>
      </c>
      <c r="F13" s="39"/>
      <c r="G13" s="29"/>
      <c r="H13" s="29"/>
      <c r="I13" s="29"/>
      <c r="J13" s="34" t="str">
        <f>Decsheets!S5</f>
        <v>A</v>
      </c>
      <c r="K13" s="34" t="str">
        <f>Decsheets!S6</f>
        <v>B</v>
      </c>
      <c r="L13" s="34" t="str">
        <f>Decsheets!S7</f>
        <v>C</v>
      </c>
      <c r="M13" s="34" t="str">
        <f>Decsheets!S8</f>
        <v>D</v>
      </c>
      <c r="N13" s="34" t="str">
        <f>Decsheets!S9</f>
        <v>E</v>
      </c>
      <c r="O13" s="34" t="str">
        <f>Decsheets!S10</f>
        <v>G</v>
      </c>
      <c r="P13" s="34" t="str">
        <f>Decsheets!S11</f>
        <v>H</v>
      </c>
      <c r="Q13" s="34" t="str">
        <f>Decsheets!S12</f>
        <v>J</v>
      </c>
      <c r="R13" s="247"/>
      <c r="S13" s="29" t="s">
        <v>126</v>
      </c>
      <c r="U13" s="21"/>
    </row>
    <row r="14" spans="1:24">
      <c r="A14" s="36" t="s">
        <v>127</v>
      </c>
      <c r="B14" s="187">
        <v>1.0</v>
      </c>
      <c r="C14" s="42" t="str">
        <f>IF(A14="","",VLOOKUP($A$13,IF(LEN(A14)=2,U11GB,U11GA),VLOOKUP(LEFT(A14,1),club,6,FALSE),FALSE))</f>
        <v>Olivia Sparks</v>
      </c>
      <c r="D14" s="42" t="str">
        <f>IF(A14="","",VLOOKUP(LEFT(A14,1),club,2,FALSE))</f>
        <v>TVH</v>
      </c>
      <c r="E14" s="93">
        <v>14.78</v>
      </c>
      <c r="F14" s="37">
        <f>Decsheets!$U$5</f>
        <v>16.0</v>
      </c>
      <c r="G14" s="29"/>
      <c r="H14" s="29"/>
      <c r="I14" s="39"/>
      <c r="J14" s="35" t="str">
        <f>IF($A14="","",IF(LEFT($A14,1)=J$13,$F14,""))</f>
        <v/>
      </c>
      <c r="K14" s="35" t="str">
        <f>IF($A14="","",IF(LEFT($A14,1)=K$13,$F14,""))</f>
        <v/>
      </c>
      <c r="L14" s="35" t="str">
        <f>IF($A14="","",IF(LEFT($A14,1)=L$13,$F14,""))</f>
        <v/>
      </c>
      <c r="M14" s="35" t="str">
        <f>IF($A14="","",IF(LEFT($A14,1)=M$13,$F14,""))</f>
        <v/>
      </c>
      <c r="N14" s="35">
        <f>IF($A14="","",IF(LEFT($A14,1)=N$13,$F14,""))</f>
        <v>16.0</v>
      </c>
      <c r="O14" s="35" t="str">
        <f>IF($A14="","",IF(LEFT($A14,1)=O$13,$F14,""))</f>
        <v/>
      </c>
      <c r="P14" s="35" t="str">
        <f>IF($A14="","",IF(LEFT($A14,1)=P$13,$F14,""))</f>
        <v/>
      </c>
      <c r="Q14" s="35" t="str">
        <f>IF($A14="","",IF(LEFT($A14,1)=Q$13,$F14,""))</f>
        <v/>
      </c>
      <c r="R14" s="35"/>
      <c r="S14" s="29"/>
      <c r="T14" s="21" t="s">
        <v>128</v>
      </c>
      <c r="U14" s="21" t="s">
        <v>129</v>
      </c>
      <c r="V14" s="21">
        <v>100.0</v>
      </c>
      <c r="W14" s="21" t="s">
        <v>10</v>
      </c>
      <c r="X14" s="127">
        <f>IF(E$13=".","",E$13)</f>
        <v>1.8</v>
      </c>
    </row>
    <row r="15" spans="1:24">
      <c r="A15" s="36" t="s">
        <v>130</v>
      </c>
      <c r="B15" s="187">
        <v>2.0</v>
      </c>
      <c r="C15" s="42" t="str">
        <f>IF(A15="","",VLOOKUP($A$13,IF(LEN(A15)=2,U11GB,U11GA),VLOOKUP(LEFT(A15,1),club,6,FALSE),FALSE))</f>
        <v>Lauren Walker</v>
      </c>
      <c r="D15" s="42" t="str">
        <f>IF(A15="","",VLOOKUP(LEFT(A15,1),club,2,FALSE))</f>
        <v>Heathside</v>
      </c>
      <c r="E15" s="93">
        <v>15.39</v>
      </c>
      <c r="F15" s="37">
        <f>Decsheets!$U$6</f>
        <v>14.0</v>
      </c>
      <c r="G15" s="29"/>
      <c r="H15" s="29"/>
      <c r="I15" s="39"/>
      <c r="J15" s="35" t="str">
        <f>IF($A15="","",IF(LEFT($A15,1)=J$13,$F15,""))</f>
        <v/>
      </c>
      <c r="K15" s="35" t="str">
        <f>IF($A15="","",IF(LEFT($A15,1)=K$13,$F15,""))</f>
        <v/>
      </c>
      <c r="L15" s="35" t="str">
        <f>IF($A15="","",IF(LEFT($A15,1)=L$13,$F15,""))</f>
        <v/>
      </c>
      <c r="M15" s="35">
        <f>IF($A15="","",IF(LEFT($A15,1)=M$13,$F15,""))</f>
        <v>14.0</v>
      </c>
      <c r="N15" s="35" t="str">
        <f>IF($A15="","",IF(LEFT($A15,1)=N$13,$F15,""))</f>
        <v/>
      </c>
      <c r="O15" s="35" t="str">
        <f>IF($A15="","",IF(LEFT($A15,1)=O$13,$F15,""))</f>
        <v/>
      </c>
      <c r="P15" s="35" t="str">
        <f>IF($A15="","",IF(LEFT($A15,1)=P$13,$F15,""))</f>
        <v/>
      </c>
      <c r="Q15" s="35" t="str">
        <f>IF($A15="","",IF(LEFT($A15,1)=Q$13,$F15,""))</f>
        <v/>
      </c>
      <c r="R15" s="35"/>
      <c r="S15" s="29"/>
      <c r="T15" s="21" t="s">
        <v>128</v>
      </c>
      <c r="U15" s="21" t="s">
        <v>129</v>
      </c>
      <c r="V15" s="21">
        <v>100.0</v>
      </c>
      <c r="W15" s="21" t="s">
        <v>10</v>
      </c>
      <c r="X15" s="127">
        <f>IF(E$13=".","",E$13)</f>
        <v>1.8</v>
      </c>
    </row>
    <row r="16" spans="1:24">
      <c r="A16" s="36" t="s">
        <v>131</v>
      </c>
      <c r="B16" s="187">
        <v>3.0</v>
      </c>
      <c r="C16" s="42" t="str">
        <f>IF(A16="","",VLOOKUP($A$13,IF(LEN(A16)=2,U11GB,U11GA),VLOOKUP(LEFT(A16,1),club,6,FALSE),FALSE))</f>
        <v>Agoya Gakmar</v>
      </c>
      <c r="D16" s="42" t="str">
        <f>IF(A16="","",VLOOKUP(LEFT(A16,1),club,2,FALSE))</f>
        <v>Highgate</v>
      </c>
      <c r="E16" s="93">
        <v>16.11</v>
      </c>
      <c r="F16" s="37">
        <f>Decsheets!$U$7</f>
        <v>12.0</v>
      </c>
      <c r="G16" s="29"/>
      <c r="H16" s="29"/>
      <c r="I16" s="39"/>
      <c r="J16" s="35" t="str">
        <f>IF($A16="","",IF(LEFT($A16,1)=J$13,$F16,""))</f>
        <v/>
      </c>
      <c r="K16" s="35" t="str">
        <f>IF($A16="","",IF(LEFT($A16,1)=K$13,$F16,""))</f>
        <v/>
      </c>
      <c r="L16" s="35">
        <f>IF($A16="","",IF(LEFT($A16,1)=L$13,$F16,""))</f>
        <v>12.0</v>
      </c>
      <c r="M16" s="35" t="str">
        <f>IF($A16="","",IF(LEFT($A16,1)=M$13,$F16,""))</f>
        <v/>
      </c>
      <c r="N16" s="35" t="str">
        <f>IF($A16="","",IF(LEFT($A16,1)=N$13,$F16,""))</f>
        <v/>
      </c>
      <c r="O16" s="35" t="str">
        <f>IF($A16="","",IF(LEFT($A16,1)=O$13,$F16,""))</f>
        <v/>
      </c>
      <c r="P16" s="35" t="str">
        <f>IF($A16="","",IF(LEFT($A16,1)=P$13,$F16,""))</f>
        <v/>
      </c>
      <c r="Q16" s="35" t="str">
        <f>IF($A16="","",IF(LEFT($A16,1)=Q$13,$F16,""))</f>
        <v/>
      </c>
      <c r="R16" s="35"/>
      <c r="S16" s="29"/>
      <c r="T16" s="21" t="s">
        <v>128</v>
      </c>
      <c r="U16" s="21" t="s">
        <v>129</v>
      </c>
      <c r="V16" s="21">
        <v>100.0</v>
      </c>
      <c r="W16" s="21" t="s">
        <v>10</v>
      </c>
      <c r="X16" s="127">
        <f>IF(E$13=".","",E$13)</f>
        <v>1.8</v>
      </c>
    </row>
    <row r="17" spans="1:24">
      <c r="A17" s="36" t="s">
        <v>132</v>
      </c>
      <c r="B17" s="187" t="s">
        <v>114</v>
      </c>
      <c r="C17" s="42" t="str">
        <f>IF(A17="","",VLOOKUP($A$13,IF(LEN(A17)=2,U11GB,U11GA),VLOOKUP(LEFT(A17,1),club,6,FALSE),FALSE))</f>
        <v>Emma McCluskey</v>
      </c>
      <c r="D17" s="42" t="str">
        <f>IF(A17="","",VLOOKUP(LEFT(A17,1),club,2,FALSE))</f>
        <v>Barnet</v>
      </c>
      <c r="E17" s="93">
        <v>16.45</v>
      </c>
      <c r="F17" s="37">
        <f>Decsheets!$U$8</f>
        <v>10.0</v>
      </c>
      <c r="G17" s="29"/>
      <c r="H17" s="29"/>
      <c r="I17" s="39"/>
      <c r="J17" s="35" t="str">
        <f>IF($A17="","",IF(LEFT($A17,1)=J$13,$F17,""))</f>
        <v/>
      </c>
      <c r="K17" s="35" t="str">
        <f>IF($A17="","",IF(LEFT($A17,1)=K$13,$F17,""))</f>
        <v/>
      </c>
      <c r="L17" s="35" t="str">
        <f>IF($A17="","",IF(LEFT($A17,1)=L$13,$F17,""))</f>
        <v/>
      </c>
      <c r="M17" s="35" t="str">
        <f>IF($A17="","",IF(LEFT($A17,1)=M$13,$F17,""))</f>
        <v/>
      </c>
      <c r="N17" s="35" t="str">
        <f>IF($A17="","",IF(LEFT($A17,1)=N$13,$F17,""))</f>
        <v/>
      </c>
      <c r="O17" s="35" t="str">
        <f>IF($A17="","",IF(LEFT($A17,1)=O$13,$F17,""))</f>
        <v/>
      </c>
      <c r="P17" s="35">
        <f>IF($A17="","",IF(LEFT($A17,1)=P$13,$F17,""))</f>
        <v>10.0</v>
      </c>
      <c r="Q17" s="35" t="str">
        <f>IF($A17="","",IF(LEFT($A17,1)=Q$13,$F17,""))</f>
        <v/>
      </c>
      <c r="R17" s="35"/>
      <c r="S17" s="29"/>
      <c r="T17" s="21" t="s">
        <v>128</v>
      </c>
      <c r="U17" s="21" t="s">
        <v>129</v>
      </c>
      <c r="V17" s="21">
        <v>100.0</v>
      </c>
      <c r="W17" s="21" t="s">
        <v>10</v>
      </c>
      <c r="X17" s="127">
        <f>IF(E$13=".","",E$13)</f>
        <v>1.8</v>
      </c>
    </row>
    <row r="18" spans="1:24">
      <c r="A18" s="36" t="s">
        <v>133</v>
      </c>
      <c r="B18" s="187" t="s">
        <v>115</v>
      </c>
      <c r="C18" s="42" t="str">
        <f>IF(A18="","",VLOOKUP($A$13,IF(LEN(A18)=2,U11GB,U11GA),VLOOKUP(LEFT(A18,1),club,6,FALSE),FALSE))</f>
        <v>Lauren Maltz</v>
      </c>
      <c r="D18" s="42" t="str">
        <f>IF(A18="","",VLOOKUP(LEFT(A18,1),club,2,FALSE))</f>
        <v>Shaftesbury</v>
      </c>
      <c r="E18" s="93">
        <v>16.58</v>
      </c>
      <c r="F18" s="37">
        <f>Decsheets!$U$9</f>
        <v>8.0</v>
      </c>
      <c r="G18" s="29"/>
      <c r="H18" s="29"/>
      <c r="I18" s="39"/>
      <c r="J18" s="35" t="str">
        <f>IF($A18="","",IF(LEFT($A18,1)=J$13,$F18,""))</f>
        <v/>
      </c>
      <c r="K18" s="35" t="str">
        <f>IF($A18="","",IF(LEFT($A18,1)=K$13,$F18,""))</f>
        <v/>
      </c>
      <c r="L18" s="35" t="str">
        <f>IF($A18="","",IF(LEFT($A18,1)=L$13,$F18,""))</f>
        <v/>
      </c>
      <c r="M18" s="35" t="str">
        <f>IF($A18="","",IF(LEFT($A18,1)=M$13,$F18,""))</f>
        <v/>
      </c>
      <c r="N18" s="35" t="str">
        <f>IF($A18="","",IF(LEFT($A18,1)=N$13,$F18,""))</f>
        <v/>
      </c>
      <c r="O18" s="35" t="str">
        <f>IF($A18="","",IF(LEFT($A18,1)=O$13,$F18,""))</f>
        <v/>
      </c>
      <c r="P18" s="35" t="str">
        <f>IF($A18="","",IF(LEFT($A18,1)=P$13,$F18,""))</f>
        <v/>
      </c>
      <c r="Q18" s="35">
        <f>IF($A18="","",IF(LEFT($A18,1)=Q$13,$F18,""))</f>
        <v>8.0</v>
      </c>
      <c r="R18" s="35"/>
      <c r="S18" s="29"/>
      <c r="T18" s="21" t="s">
        <v>128</v>
      </c>
      <c r="U18" s="21" t="s">
        <v>129</v>
      </c>
      <c r="V18" s="21">
        <v>100.0</v>
      </c>
      <c r="W18" s="21" t="s">
        <v>10</v>
      </c>
      <c r="X18" s="127">
        <f>IF(E$13=".","",E$13)</f>
        <v>1.8</v>
      </c>
    </row>
    <row r="19" spans="1:24">
      <c r="A19" s="36" t="s">
        <v>134</v>
      </c>
      <c r="B19" s="187" t="s">
        <v>116</v>
      </c>
      <c r="C19" s="42" t="str">
        <f>IF(A19="","",VLOOKUP($A$13,IF(LEN(A19)=2,U11GB,U11GA),VLOOKUP(LEFT(A19,1),club,6,FALSE),FALSE))</f>
        <v>Ashana McClunie</v>
      </c>
      <c r="D19" s="42" t="str">
        <f>IF(A19="","",VLOOKUP(LEFT(A19,1),club,2,FALSE))</f>
        <v>Ealing S&amp;M</v>
      </c>
      <c r="E19" s="93">
        <v>17.49</v>
      </c>
      <c r="F19" s="37">
        <f>Decsheets!$U$10</f>
        <v>6.0</v>
      </c>
      <c r="G19" s="29"/>
      <c r="H19" s="29"/>
      <c r="I19" s="39"/>
      <c r="J19" s="35">
        <f>IF($A19="","",IF(LEFT($A19,1)=J$13,$F19,""))</f>
        <v>6.0</v>
      </c>
      <c r="K19" s="35" t="str">
        <f>IF($A19="","",IF(LEFT($A19,1)=K$13,$F19,""))</f>
        <v/>
      </c>
      <c r="L19" s="35" t="str">
        <f>IF($A19="","",IF(LEFT($A19,1)=L$13,$F19,""))</f>
        <v/>
      </c>
      <c r="M19" s="35" t="str">
        <f>IF($A19="","",IF(LEFT($A19,1)=M$13,$F19,""))</f>
        <v/>
      </c>
      <c r="N19" s="35" t="str">
        <f>IF($A19="","",IF(LEFT($A19,1)=N$13,$F19,""))</f>
        <v/>
      </c>
      <c r="O19" s="35" t="str">
        <f>IF($A19="","",IF(LEFT($A19,1)=O$13,$F19,""))</f>
        <v/>
      </c>
      <c r="P19" s="35" t="str">
        <f>IF($A19="","",IF(LEFT($A19,1)=P$13,$F19,""))</f>
        <v/>
      </c>
      <c r="Q19" s="35" t="str">
        <f>IF($A19="","",IF(LEFT($A19,1)=Q$13,$F19,""))</f>
        <v/>
      </c>
      <c r="R19" s="35"/>
      <c r="S19" s="29"/>
      <c r="T19" s="21" t="s">
        <v>128</v>
      </c>
      <c r="U19" s="21" t="s">
        <v>129</v>
      </c>
      <c r="V19" s="21">
        <v>100.0</v>
      </c>
      <c r="W19" s="21" t="s">
        <v>10</v>
      </c>
      <c r="X19" s="127">
        <f>IF(E$13=".","",E$13)</f>
        <v>1.8</v>
      </c>
    </row>
    <row r="20" spans="1:24">
      <c r="A20" s="36" t="s">
        <v>135</v>
      </c>
      <c r="B20" s="187">
        <v>7.0</v>
      </c>
      <c r="C20" s="42" t="str">
        <f>IF(A20="","",VLOOKUP($A$13,IF(LEN(A20)=2,U11GB,U11GA),VLOOKUP(LEFT(A20,1),club,6,FALSE),FALSE))</f>
        <v>Grace Dench</v>
      </c>
      <c r="D20" s="42" t="str">
        <f>IF(A20="","",VLOOKUP(LEFT(A20,1),club,2,FALSE))</f>
        <v>Trent Park</v>
      </c>
      <c r="E20" s="93">
        <v>17.61</v>
      </c>
      <c r="F20" s="37">
        <f>Decsheets!$U$11</f>
        <v>4.0</v>
      </c>
      <c r="G20" s="29"/>
      <c r="H20" s="29"/>
      <c r="I20" s="39"/>
      <c r="J20" s="35" t="str">
        <f>IF($A20="","",IF(LEFT($A20,1)=J$13,$F20,""))</f>
        <v/>
      </c>
      <c r="K20" s="35" t="str">
        <f>IF($A20="","",IF(LEFT($A20,1)=K$13,$F20,""))</f>
        <v/>
      </c>
      <c r="L20" s="35" t="str">
        <f>IF($A20="","",IF(LEFT($A20,1)=L$13,$F20,""))</f>
        <v/>
      </c>
      <c r="M20" s="35" t="str">
        <f>IF($A20="","",IF(LEFT($A20,1)=M$13,$F20,""))</f>
        <v/>
      </c>
      <c r="N20" s="35" t="str">
        <f>IF($A20="","",IF(LEFT($A20,1)=N$13,$F20,""))</f>
        <v/>
      </c>
      <c r="O20" s="35">
        <f>IF($A20="","",IF(LEFT($A20,1)=O$13,$F20,""))</f>
        <v>4.0</v>
      </c>
      <c r="P20" s="35" t="str">
        <f>IF($A20="","",IF(LEFT($A20,1)=P$13,$F20,""))</f>
        <v/>
      </c>
      <c r="Q20" s="35" t="str">
        <f>IF($A20="","",IF(LEFT($A20,1)=Q$13,$F20,""))</f>
        <v/>
      </c>
      <c r="R20" s="35"/>
      <c r="S20" s="29"/>
      <c r="T20" s="21" t="s">
        <v>128</v>
      </c>
      <c r="U20" s="21" t="s">
        <v>129</v>
      </c>
      <c r="V20" s="21">
        <v>100.0</v>
      </c>
      <c r="W20" s="21" t="s">
        <v>10</v>
      </c>
      <c r="X20" s="127">
        <f>IF(E$13=".","",E$13)</f>
        <v>1.8</v>
      </c>
    </row>
    <row r="21" spans="1:24">
      <c r="A21" s="36"/>
      <c r="B21" s="187">
        <v>8.0</v>
      </c>
      <c r="C21" s="42" t="str">
        <f>IF(A21="","",VLOOKUP($A$13,IF(LEN(A21)=2,U11GB,U11GA),VLOOKUP(LEFT(A21,1),club,6,FALSE),FALSE))</f>
        <v/>
      </c>
      <c r="D21" s="42" t="str">
        <f>IF(A21="","",VLOOKUP(LEFT(A21,1),club,2,FALSE))</f>
        <v/>
      </c>
      <c r="E21" s="93"/>
      <c r="F21" s="37">
        <f>Decsheets!$U$12</f>
        <v>2.0</v>
      </c>
      <c r="G21" s="29"/>
      <c r="H21" s="29"/>
      <c r="I21" s="39"/>
      <c r="J21" s="35" t="str">
        <f>IF($A21="","",IF(LEFT($A21,1)=J$13,$F21,""))</f>
        <v/>
      </c>
      <c r="K21" s="35" t="str">
        <f>IF($A21="","",IF(LEFT($A21,1)=K$13,$F21,""))</f>
        <v/>
      </c>
      <c r="L21" s="35" t="str">
        <f>IF($A21="","",IF(LEFT($A21,1)=L$13,$F21,""))</f>
        <v/>
      </c>
      <c r="M21" s="35" t="str">
        <f>IF($A21="","",IF(LEFT($A21,1)=M$13,$F21,""))</f>
        <v/>
      </c>
      <c r="N21" s="35" t="str">
        <f>IF($A21="","",IF(LEFT($A21,1)=N$13,$F21,""))</f>
        <v/>
      </c>
      <c r="O21" s="35" t="str">
        <f>IF($A21="","",IF(LEFT($A21,1)=O$13,$F21,""))</f>
        <v/>
      </c>
      <c r="P21" s="35" t="str">
        <f>IF($A21="","",IF(LEFT($A21,1)=P$13,$F21,""))</f>
        <v/>
      </c>
      <c r="Q21" s="35" t="str">
        <f>IF($A21="","",IF(LEFT($A21,1)=Q$13,$F21,""))</f>
        <v/>
      </c>
      <c r="R21" s="35">
        <f>SUM(Decsheets!$U$5:$U$12)-(SUM(J14:Q21))</f>
        <v>2.0</v>
      </c>
      <c r="S21" s="29"/>
      <c r="T21" s="21" t="s">
        <v>128</v>
      </c>
      <c r="U21" s="21" t="s">
        <v>129</v>
      </c>
      <c r="V21" s="21">
        <v>100.0</v>
      </c>
      <c r="W21" s="21" t="s">
        <v>10</v>
      </c>
      <c r="X21" s="127">
        <f>IF(E$13=".","",E$13)</f>
        <v>1.8</v>
      </c>
    </row>
    <row r="22" spans="1:24" s="21" customFormat="1">
      <c r="A22" s="32" t="s">
        <v>123</v>
      </c>
      <c r="B22" s="31"/>
      <c r="C22" s="40" t="s">
        <v>136</v>
      </c>
      <c r="D22" s="28" t="s">
        <v>125</v>
      </c>
      <c r="E22" s="91">
        <v>1.5</v>
      </c>
      <c r="F22" s="39"/>
      <c r="G22" s="29"/>
      <c r="H22" s="29"/>
      <c r="I22" s="29"/>
      <c r="J22" s="35"/>
      <c r="K22" s="35"/>
      <c r="L22" s="35"/>
      <c r="M22" s="35"/>
      <c r="N22" s="35"/>
      <c r="O22" s="35"/>
      <c r="P22" s="35"/>
      <c r="Q22" s="35"/>
      <c r="R22" s="35"/>
      <c r="S22" s="29" t="s">
        <v>137</v>
      </c>
      <c r="V22" s="123"/>
    </row>
    <row r="23" spans="1:24">
      <c r="A23" s="36" t="s">
        <v>138</v>
      </c>
      <c r="B23" s="187">
        <v>1.0</v>
      </c>
      <c r="C23" s="42" t="str">
        <f>IF(A23="","",VLOOKUP($A$22,IF(LEN(A23)=2,U11GB,U11GA),VLOOKUP(LEFT(A23,1),club,6,FALSE),FALSE))</f>
        <v>Ella Goodall</v>
      </c>
      <c r="D23" s="42" t="str">
        <f>IF(A23="","",VLOOKUP(LEFT(A23,1),club,2,FALSE))</f>
        <v>TVH</v>
      </c>
      <c r="E23" s="93">
        <v>15.61</v>
      </c>
      <c r="F23" s="37">
        <f>Decsheets!$V$5</f>
        <v>8.0</v>
      </c>
      <c r="G23" s="29"/>
      <c r="H23" s="29"/>
      <c r="I23" s="39"/>
      <c r="J23" s="35" t="str">
        <f>IF($A23="","",IF(LEFT($A23,1)=J$13,$F23,""))</f>
        <v/>
      </c>
      <c r="K23" s="35" t="str">
        <f>IF($A23="","",IF(LEFT($A23,1)=K$13,$F23,""))</f>
        <v/>
      </c>
      <c r="L23" s="35" t="str">
        <f>IF($A23="","",IF(LEFT($A23,1)=L$13,$F23,""))</f>
        <v/>
      </c>
      <c r="M23" s="35" t="str">
        <f>IF($A23="","",IF(LEFT($A23,1)=M$13,$F23,""))</f>
        <v/>
      </c>
      <c r="N23" s="35">
        <f>IF($A23="","",IF(LEFT($A23,1)=N$13,$F23,""))</f>
        <v>8.0</v>
      </c>
      <c r="O23" s="35" t="str">
        <f>IF($A23="","",IF(LEFT($A23,1)=O$13,$F23,""))</f>
        <v/>
      </c>
      <c r="P23" s="35" t="str">
        <f>IF($A23="","",IF(LEFT($A23,1)=P$13,$F23,""))</f>
        <v/>
      </c>
      <c r="Q23" s="35" t="str">
        <f>IF($A23="","",IF(LEFT($A23,1)=Q$13,$F23,""))</f>
        <v/>
      </c>
      <c r="R23" s="35"/>
      <c r="S23" s="29"/>
      <c r="T23" s="21" t="s">
        <v>128</v>
      </c>
      <c r="U23" s="21" t="s">
        <v>129</v>
      </c>
      <c r="V23" s="21">
        <v>100.0</v>
      </c>
      <c r="W23" s="21" t="s">
        <v>15</v>
      </c>
      <c r="X23" s="127">
        <f>IF(E$22=".","",E$22)</f>
        <v>1.5</v>
      </c>
    </row>
    <row r="24" spans="1:24">
      <c r="A24" s="36" t="s">
        <v>139</v>
      </c>
      <c r="B24" s="187">
        <v>2.0</v>
      </c>
      <c r="C24" s="42" t="str">
        <f>IF(A24="","",VLOOKUP($A$22,IF(LEN(A24)=2,U11GB,U11GA),VLOOKUP(LEFT(A24,1),club,6,FALSE),FALSE))</f>
        <v>Nicole Smith</v>
      </c>
      <c r="D24" s="42" t="str">
        <f>IF(A24="","",VLOOKUP(LEFT(A24,1),club,2,FALSE))</f>
        <v>Ealing S&amp;M</v>
      </c>
      <c r="E24" s="93">
        <v>15.7</v>
      </c>
      <c r="F24" s="37">
        <f>Decsheets!$V$6</f>
        <v>7.0</v>
      </c>
      <c r="G24" s="29"/>
      <c r="H24" s="29"/>
      <c r="I24" s="39"/>
      <c r="J24" s="35">
        <f>IF($A24="","",IF(LEFT($A24,1)=J$13,$F24,""))</f>
        <v>7.0</v>
      </c>
      <c r="K24" s="35" t="str">
        <f>IF($A24="","",IF(LEFT($A24,1)=K$13,$F24,""))</f>
        <v/>
      </c>
      <c r="L24" s="35" t="str">
        <f>IF($A24="","",IF(LEFT($A24,1)=L$13,$F24,""))</f>
        <v/>
      </c>
      <c r="M24" s="35" t="str">
        <f>IF($A24="","",IF(LEFT($A24,1)=M$13,$F24,""))</f>
        <v/>
      </c>
      <c r="N24" s="35" t="str">
        <f>IF($A24="","",IF(LEFT($A24,1)=N$13,$F24,""))</f>
        <v/>
      </c>
      <c r="O24" s="35" t="str">
        <f>IF($A24="","",IF(LEFT($A24,1)=O$13,$F24,""))</f>
        <v/>
      </c>
      <c r="P24" s="35" t="str">
        <f>IF($A24="","",IF(LEFT($A24,1)=P$13,$F24,""))</f>
        <v/>
      </c>
      <c r="Q24" s="35" t="str">
        <f>IF($A24="","",IF(LEFT($A24,1)=Q$13,$F24,""))</f>
        <v/>
      </c>
      <c r="R24" s="35"/>
      <c r="S24" s="29"/>
      <c r="T24" s="21" t="s">
        <v>128</v>
      </c>
      <c r="U24" s="21" t="s">
        <v>129</v>
      </c>
      <c r="V24" s="21">
        <v>100.0</v>
      </c>
      <c r="W24" s="21" t="s">
        <v>15</v>
      </c>
      <c r="X24" s="127">
        <f>IF(E$22=".","",E$22)</f>
        <v>1.5</v>
      </c>
    </row>
    <row r="25" spans="1:24">
      <c r="A25" s="36" t="s">
        <v>140</v>
      </c>
      <c r="B25" s="187">
        <v>3.0</v>
      </c>
      <c r="C25" s="42" t="str">
        <f>IF(A25="","",VLOOKUP($A$22,IF(LEN(A25)=2,U11GB,U11GA),VLOOKUP(LEFT(A25,1),club,6,FALSE),FALSE))</f>
        <v>Tola Adegbola</v>
      </c>
      <c r="D25" s="42" t="str">
        <f>IF(A25="","",VLOOKUP(LEFT(A25,1),club,2,FALSE))</f>
        <v>Shaftesbury</v>
      </c>
      <c r="E25" s="93">
        <v>16.11</v>
      </c>
      <c r="F25" s="37">
        <f>Decsheets!$V$7</f>
        <v>6.0</v>
      </c>
      <c r="G25" s="29"/>
      <c r="H25" s="29"/>
      <c r="I25" s="39"/>
      <c r="J25" s="35" t="str">
        <f>IF($A25="","",IF(LEFT($A25,1)=J$13,$F25,""))</f>
        <v/>
      </c>
      <c r="K25" s="35" t="str">
        <f>IF($A25="","",IF(LEFT($A25,1)=K$13,$F25,""))</f>
        <v/>
      </c>
      <c r="L25" s="35" t="str">
        <f>IF($A25="","",IF(LEFT($A25,1)=L$13,$F25,""))</f>
        <v/>
      </c>
      <c r="M25" s="35" t="str">
        <f>IF($A25="","",IF(LEFT($A25,1)=M$13,$F25,""))</f>
        <v/>
      </c>
      <c r="N25" s="35" t="str">
        <f>IF($A25="","",IF(LEFT($A25,1)=N$13,$F25,""))</f>
        <v/>
      </c>
      <c r="O25" s="35" t="str">
        <f>IF($A25="","",IF(LEFT($A25,1)=O$13,$F25,""))</f>
        <v/>
      </c>
      <c r="P25" s="35" t="str">
        <f>IF($A25="","",IF(LEFT($A25,1)=P$13,$F25,""))</f>
        <v/>
      </c>
      <c r="Q25" s="35">
        <f>IF($A25="","",IF(LEFT($A25,1)=Q$13,$F25,""))</f>
        <v>6.0</v>
      </c>
      <c r="R25" s="35"/>
      <c r="S25" s="29"/>
      <c r="T25" s="21" t="s">
        <v>128</v>
      </c>
      <c r="U25" s="21" t="s">
        <v>129</v>
      </c>
      <c r="V25" s="21">
        <v>100.0</v>
      </c>
      <c r="W25" s="21" t="s">
        <v>15</v>
      </c>
      <c r="X25" s="127">
        <f>IF(E$22=".","",E$22)</f>
        <v>1.5</v>
      </c>
    </row>
    <row r="26" spans="1:24">
      <c r="A26" s="36" t="s">
        <v>141</v>
      </c>
      <c r="B26" s="187" t="s">
        <v>114</v>
      </c>
      <c r="C26" s="42" t="str">
        <f>IF(A26="","",VLOOKUP($A$22,IF(LEN(A26)=2,U11GB,U11GA),VLOOKUP(LEFT(A26,1),club,6,FALSE),FALSE))</f>
        <v>Tiffany Pieterse</v>
      </c>
      <c r="D26" s="42" t="str">
        <f>IF(A26="","",VLOOKUP(LEFT(A26,1),club,2,FALSE))</f>
        <v>Barnet</v>
      </c>
      <c r="E26" s="93">
        <v>17.13</v>
      </c>
      <c r="F26" s="37">
        <f>Decsheets!$V$8</f>
        <v>5.0</v>
      </c>
      <c r="G26" s="29"/>
      <c r="H26" s="29"/>
      <c r="I26" s="39"/>
      <c r="J26" s="35" t="str">
        <f>IF($A26="","",IF(LEFT($A26,1)=J$13,$F26,""))</f>
        <v/>
      </c>
      <c r="K26" s="35" t="str">
        <f>IF($A26="","",IF(LEFT($A26,1)=K$13,$F26,""))</f>
        <v/>
      </c>
      <c r="L26" s="35" t="str">
        <f>IF($A26="","",IF(LEFT($A26,1)=L$13,$F26,""))</f>
        <v/>
      </c>
      <c r="M26" s="35" t="str">
        <f>IF($A26="","",IF(LEFT($A26,1)=M$13,$F26,""))</f>
        <v/>
      </c>
      <c r="N26" s="35" t="str">
        <f>IF($A26="","",IF(LEFT($A26,1)=N$13,$F26,""))</f>
        <v/>
      </c>
      <c r="O26" s="35" t="str">
        <f>IF($A26="","",IF(LEFT($A26,1)=O$13,$F26,""))</f>
        <v/>
      </c>
      <c r="P26" s="35">
        <f>IF($A26="","",IF(LEFT($A26,1)=P$13,$F26,""))</f>
        <v>5.0</v>
      </c>
      <c r="Q26" s="35" t="str">
        <f>IF($A26="","",IF(LEFT($A26,1)=Q$13,$F26,""))</f>
        <v/>
      </c>
      <c r="R26" s="35"/>
      <c r="S26" s="29"/>
      <c r="T26" s="21" t="s">
        <v>128</v>
      </c>
      <c r="U26" s="21" t="s">
        <v>129</v>
      </c>
      <c r="V26" s="21">
        <v>100.0</v>
      </c>
      <c r="W26" s="21" t="s">
        <v>15</v>
      </c>
      <c r="X26" s="127">
        <f>IF(E$22=".","",E$22)</f>
        <v>1.5</v>
      </c>
    </row>
    <row r="27" spans="1:24">
      <c r="A27" s="36" t="s">
        <v>142</v>
      </c>
      <c r="B27" s="187" t="s">
        <v>115</v>
      </c>
      <c r="C27" s="42" t="str">
        <f>IF(A27="","",VLOOKUP($A$22,IF(LEN(A27)=2,U11GB,U11GA),VLOOKUP(LEFT(A27,1),club,6,FALSE),FALSE))</f>
        <v>Rachel Odujebe</v>
      </c>
      <c r="D27" s="42" t="str">
        <f>IF(A27="","",VLOOKUP(LEFT(A27,1),club,2,FALSE))</f>
        <v>Highgate</v>
      </c>
      <c r="E27" s="93">
        <v>17.29</v>
      </c>
      <c r="F27" s="37">
        <f>Decsheets!$V$9</f>
        <v>4.0</v>
      </c>
      <c r="G27" s="29"/>
      <c r="H27" s="29"/>
      <c r="I27" s="39"/>
      <c r="J27" s="35" t="str">
        <f>IF($A27="","",IF(LEFT($A27,1)=J$13,$F27,""))</f>
        <v/>
      </c>
      <c r="K27" s="35" t="str">
        <f>IF($A27="","",IF(LEFT($A27,1)=K$13,$F27,""))</f>
        <v/>
      </c>
      <c r="L27" s="35">
        <f>IF($A27="","",IF(LEFT($A27,1)=L$13,$F27,""))</f>
        <v>4.0</v>
      </c>
      <c r="M27" s="35" t="str">
        <f>IF($A27="","",IF(LEFT($A27,1)=M$13,$F27,""))</f>
        <v/>
      </c>
      <c r="N27" s="35" t="str">
        <f>IF($A27="","",IF(LEFT($A27,1)=N$13,$F27,""))</f>
        <v/>
      </c>
      <c r="O27" s="35" t="str">
        <f>IF($A27="","",IF(LEFT($A27,1)=O$13,$F27,""))</f>
        <v/>
      </c>
      <c r="P27" s="35" t="str">
        <f>IF($A27="","",IF(LEFT($A27,1)=P$13,$F27,""))</f>
        <v/>
      </c>
      <c r="Q27" s="35" t="str">
        <f>IF($A27="","",IF(LEFT($A27,1)=Q$13,$F27,""))</f>
        <v/>
      </c>
      <c r="R27" s="35"/>
      <c r="S27" s="29"/>
      <c r="T27" s="21" t="s">
        <v>128</v>
      </c>
      <c r="U27" s="21" t="s">
        <v>129</v>
      </c>
      <c r="V27" s="21">
        <v>100.0</v>
      </c>
      <c r="W27" s="21" t="s">
        <v>15</v>
      </c>
      <c r="X27" s="127">
        <f>IF(E$22=".","",E$22)</f>
        <v>1.5</v>
      </c>
    </row>
    <row r="28" spans="1:24">
      <c r="A28" s="36"/>
      <c r="B28" s="187" t="s">
        <v>116</v>
      </c>
      <c r="C28" s="42" t="str">
        <f>IF(A28="","",VLOOKUP($A$22,IF(LEN(A28)=2,U11GB,U11GA),VLOOKUP(LEFT(A28,1),club,6,FALSE),FALSE))</f>
        <v/>
      </c>
      <c r="D28" s="42" t="str">
        <f>IF(A28="","",VLOOKUP(LEFT(A28,1),club,2,FALSE))</f>
        <v/>
      </c>
      <c r="E28" s="93"/>
      <c r="F28" s="37">
        <f>Decsheets!$V$10</f>
        <v>3.0</v>
      </c>
      <c r="G28" s="29"/>
      <c r="H28" s="29"/>
      <c r="I28" s="39"/>
      <c r="J28" s="35" t="str">
        <f>IF($A28="","",IF(LEFT($A28,1)=J$13,$F28,""))</f>
        <v/>
      </c>
      <c r="K28" s="35" t="str">
        <f>IF($A28="","",IF(LEFT($A28,1)=K$13,$F28,""))</f>
        <v/>
      </c>
      <c r="L28" s="35" t="str">
        <f>IF($A28="","",IF(LEFT($A28,1)=L$13,$F28,""))</f>
        <v/>
      </c>
      <c r="M28" s="35" t="str">
        <f>IF($A28="","",IF(LEFT($A28,1)=M$13,$F28,""))</f>
        <v/>
      </c>
      <c r="N28" s="35" t="str">
        <f>IF($A28="","",IF(LEFT($A28,1)=N$13,$F28,""))</f>
        <v/>
      </c>
      <c r="O28" s="35" t="str">
        <f>IF($A28="","",IF(LEFT($A28,1)=O$13,$F28,""))</f>
        <v/>
      </c>
      <c r="P28" s="35" t="str">
        <f>IF($A28="","",IF(LEFT($A28,1)=P$13,$F28,""))</f>
        <v/>
      </c>
      <c r="Q28" s="35" t="str">
        <f>IF($A28="","",IF(LEFT($A28,1)=Q$13,$F28,""))</f>
        <v/>
      </c>
      <c r="R28" s="35"/>
      <c r="S28" s="29"/>
      <c r="T28" s="21" t="s">
        <v>128</v>
      </c>
      <c r="U28" s="21" t="s">
        <v>129</v>
      </c>
      <c r="V28" s="21">
        <v>100.0</v>
      </c>
      <c r="W28" s="21" t="s">
        <v>15</v>
      </c>
      <c r="X28" s="127">
        <f>IF(E$22=".","",E$22)</f>
        <v>1.5</v>
      </c>
    </row>
    <row r="29" spans="1:24">
      <c r="A29" s="36"/>
      <c r="B29" s="187">
        <v>7.0</v>
      </c>
      <c r="C29" s="42" t="str">
        <f>IF(A29="","",VLOOKUP($A$22,IF(LEN(A29)=2,U11GB,U11GA),VLOOKUP(LEFT(A29,1),club,6,FALSE),FALSE))</f>
        <v/>
      </c>
      <c r="D29" s="42" t="str">
        <f>IF(A29="","",VLOOKUP(LEFT(A29,1),club,2,FALSE))</f>
        <v/>
      </c>
      <c r="E29" s="93"/>
      <c r="F29" s="37">
        <f>Decsheets!$V$11</f>
        <v>2.0</v>
      </c>
      <c r="G29" s="29"/>
      <c r="H29" s="29"/>
      <c r="I29" s="39"/>
      <c r="J29" s="35" t="str">
        <f>IF($A29="","",IF(LEFT($A29,1)=J$13,$F29,""))</f>
        <v/>
      </c>
      <c r="K29" s="35" t="str">
        <f>IF($A29="","",IF(LEFT($A29,1)=K$13,$F29,""))</f>
        <v/>
      </c>
      <c r="L29" s="35" t="str">
        <f>IF($A29="","",IF(LEFT($A29,1)=L$13,$F29,""))</f>
        <v/>
      </c>
      <c r="M29" s="35" t="str">
        <f>IF($A29="","",IF(LEFT($A29,1)=M$13,$F29,""))</f>
        <v/>
      </c>
      <c r="N29" s="35" t="str">
        <f>IF($A29="","",IF(LEFT($A29,1)=N$13,$F29,""))</f>
        <v/>
      </c>
      <c r="O29" s="35" t="str">
        <f>IF($A29="","",IF(LEFT($A29,1)=O$13,$F29,""))</f>
        <v/>
      </c>
      <c r="P29" s="35" t="str">
        <f>IF($A29="","",IF(LEFT($A29,1)=P$13,$F29,""))</f>
        <v/>
      </c>
      <c r="Q29" s="35" t="str">
        <f>IF($A29="","",IF(LEFT($A29,1)=Q$13,$F29,""))</f>
        <v/>
      </c>
      <c r="R29" s="35"/>
      <c r="S29" s="29"/>
      <c r="T29" s="21" t="s">
        <v>128</v>
      </c>
      <c r="U29" s="21" t="s">
        <v>129</v>
      </c>
      <c r="V29" s="21">
        <v>100.0</v>
      </c>
      <c r="W29" s="21" t="s">
        <v>15</v>
      </c>
      <c r="X29" s="127">
        <f>IF(E$22=".","",E$22)</f>
        <v>1.5</v>
      </c>
    </row>
    <row r="30" spans="1:24">
      <c r="A30" s="36"/>
      <c r="B30" s="187">
        <v>8.0</v>
      </c>
      <c r="C30" s="42" t="str">
        <f>IF(A30="","",VLOOKUP($A$22,IF(LEN(A30)=2,U11GB,U11GA),VLOOKUP(LEFT(A30,1),club,6,FALSE),FALSE))</f>
        <v/>
      </c>
      <c r="D30" s="42" t="str">
        <f>IF(A30="","",VLOOKUP(LEFT(A30,1),club,2,FALSE))</f>
        <v/>
      </c>
      <c r="E30" s="93"/>
      <c r="F30" s="37">
        <f>Decsheets!$V$12</f>
        <v>1.0</v>
      </c>
      <c r="G30" s="29"/>
      <c r="H30" s="29"/>
      <c r="I30" s="39"/>
      <c r="J30" s="35" t="str">
        <f>IF($A30="","",IF(LEFT($A30,1)=J$13,$F30,""))</f>
        <v/>
      </c>
      <c r="K30" s="35" t="str">
        <f>IF($A30="","",IF(LEFT($A30,1)=K$13,$F30,""))</f>
        <v/>
      </c>
      <c r="L30" s="35" t="str">
        <f>IF($A30="","",IF(LEFT($A30,1)=L$13,$F30,""))</f>
        <v/>
      </c>
      <c r="M30" s="35" t="str">
        <f>IF($A30="","",IF(LEFT($A30,1)=M$13,$F30,""))</f>
        <v/>
      </c>
      <c r="N30" s="35" t="str">
        <f>IF($A30="","",IF(LEFT($A30,1)=N$13,$F30,""))</f>
        <v/>
      </c>
      <c r="O30" s="35" t="str">
        <f>IF($A30="","",IF(LEFT($A30,1)=O$13,$F30,""))</f>
        <v/>
      </c>
      <c r="P30" s="35" t="str">
        <f>IF($A30="","",IF(LEFT($A30,1)=P$13,$F30,""))</f>
        <v/>
      </c>
      <c r="Q30" s="35" t="str">
        <f>IF($A30="","",IF(LEFT($A30,1)=Q$13,$F30,""))</f>
        <v/>
      </c>
      <c r="R30" s="35">
        <f>SUM(Decsheets!$V$5:$V$12)-(SUM(J23:Q30))</f>
        <v>6.0</v>
      </c>
      <c r="S30" s="29"/>
      <c r="T30" s="21" t="s">
        <v>128</v>
      </c>
      <c r="U30" s="21" t="s">
        <v>129</v>
      </c>
      <c r="V30" s="21">
        <v>100.0</v>
      </c>
      <c r="W30" s="21" t="s">
        <v>15</v>
      </c>
      <c r="X30" s="127">
        <f>IF(E$22=".","",E$22)</f>
        <v>1.5</v>
      </c>
    </row>
    <row r="31" spans="1:24" s="21" customFormat="1">
      <c r="A31" s="32" t="s">
        <v>143</v>
      </c>
      <c r="B31" s="31"/>
      <c r="C31" s="41" t="s">
        <v>144</v>
      </c>
      <c r="D31" s="39"/>
      <c r="E31" s="28" t="s">
        <v>145</v>
      </c>
      <c r="F31" s="39"/>
      <c r="G31" s="29"/>
      <c r="H31" s="29"/>
      <c r="I31" s="29"/>
      <c r="J31" s="35"/>
      <c r="K31" s="35"/>
      <c r="L31" s="35"/>
      <c r="M31" s="35"/>
      <c r="N31" s="35"/>
      <c r="O31" s="35"/>
      <c r="P31" s="35"/>
      <c r="Q31" s="35"/>
      <c r="R31" s="35"/>
      <c r="S31" s="29" t="s">
        <v>146</v>
      </c>
      <c r="V31" s="123"/>
    </row>
    <row r="32" spans="1:24">
      <c r="A32" s="36" t="s">
        <v>139</v>
      </c>
      <c r="B32" s="187">
        <v>1.0</v>
      </c>
      <c r="C32" s="37" t="str">
        <f>IF(A32="","",VLOOKUP($A$31,IF(LEN(A32)=2,U11GB,U11GA),VLOOKUP(LEFT(A32,1),club,6,FALSE),FALSE))</f>
        <v>Nicole Smith</v>
      </c>
      <c r="D32" s="37" t="str">
        <f>IF(A32="","",VLOOKUP(LEFT(A32,1),club,2,FALSE))</f>
        <v>Ealing S&amp;M</v>
      </c>
      <c r="E32" s="38" t="s">
        <v>147</v>
      </c>
      <c r="F32" s="37">
        <f>Decsheets!$U$5</f>
        <v>16.0</v>
      </c>
      <c r="G32" s="29"/>
      <c r="H32" s="29"/>
      <c r="I32" s="39"/>
      <c r="J32" s="35">
        <f>IF($A32="","",IF(LEFT($A32,1)=J$13,$F32,""))</f>
        <v>16.0</v>
      </c>
      <c r="K32" s="35" t="str">
        <f>IF($A32="","",IF(LEFT($A32,1)=K$13,$F32,""))</f>
        <v/>
      </c>
      <c r="L32" s="35" t="str">
        <f>IF($A32="","",IF(LEFT($A32,1)=L$13,$F32,""))</f>
        <v/>
      </c>
      <c r="M32" s="35" t="str">
        <f>IF($A32="","",IF(LEFT($A32,1)=M$13,$F32,""))</f>
        <v/>
      </c>
      <c r="N32" s="35" t="str">
        <f>IF($A32="","",IF(LEFT($A32,1)=N$13,$F32,""))</f>
        <v/>
      </c>
      <c r="O32" s="35" t="str">
        <f>IF($A32="","",IF(LEFT($A32,1)=O$13,$F32,""))</f>
        <v/>
      </c>
      <c r="P32" s="35" t="str">
        <f>IF($A32="","",IF(LEFT($A32,1)=P$13,$F32,""))</f>
        <v/>
      </c>
      <c r="Q32" s="35" t="str">
        <f>IF($A32="","",IF(LEFT($A32,1)=Q$13,$F32,""))</f>
        <v/>
      </c>
      <c r="R32" s="35"/>
      <c r="S32" s="29"/>
      <c r="T32" s="21" t="s">
        <v>128</v>
      </c>
      <c r="U32" s="21" t="s">
        <v>129</v>
      </c>
      <c r="V32" s="21">
        <v>800.0</v>
      </c>
      <c r="W32" s="21" t="s">
        <v>10</v>
      </c>
    </row>
    <row r="33" spans="1:24">
      <c r="A33" s="36" t="s">
        <v>131</v>
      </c>
      <c r="B33" s="187">
        <v>2.0</v>
      </c>
      <c r="C33" s="37" t="str">
        <f>IF(A33="","",VLOOKUP($A$31,IF(LEN(A33)=2,U11GB,U11GA),VLOOKUP(LEFT(A33,1),club,6,FALSE),FALSE))</f>
        <v>Thea Reinhardt</v>
      </c>
      <c r="D33" s="37" t="str">
        <f>IF(A33="","",VLOOKUP(LEFT(A33,1),club,2,FALSE))</f>
        <v>Highgate</v>
      </c>
      <c r="E33" s="38" t="s">
        <v>148</v>
      </c>
      <c r="F33" s="37">
        <f>Decsheets!$U$6</f>
        <v>14.0</v>
      </c>
      <c r="G33" s="29"/>
      <c r="H33" s="29"/>
      <c r="I33" s="39"/>
      <c r="J33" s="35" t="str">
        <f>IF($A33="","",IF(LEFT($A33,1)=J$13,$F33,""))</f>
        <v/>
      </c>
      <c r="K33" s="35" t="str">
        <f>IF($A33="","",IF(LEFT($A33,1)=K$13,$F33,""))</f>
        <v/>
      </c>
      <c r="L33" s="35">
        <f>IF($A33="","",IF(LEFT($A33,1)=L$13,$F33,""))</f>
        <v>14.0</v>
      </c>
      <c r="M33" s="35" t="str">
        <f>IF($A33="","",IF(LEFT($A33,1)=M$13,$F33,""))</f>
        <v/>
      </c>
      <c r="N33" s="35" t="str">
        <f>IF($A33="","",IF(LEFT($A33,1)=N$13,$F33,""))</f>
        <v/>
      </c>
      <c r="O33" s="35" t="str">
        <f>IF($A33="","",IF(LEFT($A33,1)=O$13,$F33,""))</f>
        <v/>
      </c>
      <c r="P33" s="35" t="str">
        <f>IF($A33="","",IF(LEFT($A33,1)=P$13,$F33,""))</f>
        <v/>
      </c>
      <c r="Q33" s="35" t="str">
        <f>IF($A33="","",IF(LEFT($A33,1)=Q$13,$F33,""))</f>
        <v/>
      </c>
      <c r="R33" s="35"/>
      <c r="S33" s="29"/>
      <c r="T33" s="21" t="s">
        <v>128</v>
      </c>
      <c r="U33" s="21" t="s">
        <v>129</v>
      </c>
      <c r="V33" s="21">
        <v>800.0</v>
      </c>
      <c r="W33" s="21" t="s">
        <v>10</v>
      </c>
    </row>
    <row r="34" spans="1:24">
      <c r="A34" s="36" t="s">
        <v>132</v>
      </c>
      <c r="B34" s="187">
        <v>3.0</v>
      </c>
      <c r="C34" s="37" t="str">
        <f>IF(A34="","",VLOOKUP($A$31,IF(LEN(A34)=2,U11GB,U11GA),VLOOKUP(LEFT(A34,1),club,6,FALSE),FALSE))</f>
        <v>Emma McCluskey</v>
      </c>
      <c r="D34" s="37" t="str">
        <f>IF(A34="","",VLOOKUP(LEFT(A34,1),club,2,FALSE))</f>
        <v>Barnet</v>
      </c>
      <c r="E34" s="38" t="s">
        <v>149</v>
      </c>
      <c r="F34" s="37">
        <f>Decsheets!$U$7</f>
        <v>12.0</v>
      </c>
      <c r="G34" s="29"/>
      <c r="H34" s="29"/>
      <c r="I34" s="39"/>
      <c r="J34" s="35" t="str">
        <f>IF($A34="","",IF(LEFT($A34,1)=J$13,$F34,""))</f>
        <v/>
      </c>
      <c r="K34" s="35" t="str">
        <f>IF($A34="","",IF(LEFT($A34,1)=K$13,$F34,""))</f>
        <v/>
      </c>
      <c r="L34" s="35" t="str">
        <f>IF($A34="","",IF(LEFT($A34,1)=L$13,$F34,""))</f>
        <v/>
      </c>
      <c r="M34" s="35" t="str">
        <f>IF($A34="","",IF(LEFT($A34,1)=M$13,$F34,""))</f>
        <v/>
      </c>
      <c r="N34" s="35" t="str">
        <f>IF($A34="","",IF(LEFT($A34,1)=N$13,$F34,""))</f>
        <v/>
      </c>
      <c r="O34" s="35" t="str">
        <f>IF($A34="","",IF(LEFT($A34,1)=O$13,$F34,""))</f>
        <v/>
      </c>
      <c r="P34" s="35">
        <f>IF($A34="","",IF(LEFT($A34,1)=P$13,$F34,""))</f>
        <v>12.0</v>
      </c>
      <c r="Q34" s="35" t="str">
        <f>IF($A34="","",IF(LEFT($A34,1)=Q$13,$F34,""))</f>
        <v/>
      </c>
      <c r="R34" s="35"/>
      <c r="S34" s="29"/>
      <c r="T34" s="21" t="s">
        <v>128</v>
      </c>
      <c r="U34" s="21" t="s">
        <v>129</v>
      </c>
      <c r="V34" s="21">
        <v>800.0</v>
      </c>
      <c r="W34" s="21" t="s">
        <v>10</v>
      </c>
    </row>
    <row r="35" spans="1:24">
      <c r="A35" s="36" t="s">
        <v>130</v>
      </c>
      <c r="B35" s="187" t="s">
        <v>114</v>
      </c>
      <c r="C35" s="37" t="str">
        <f>IF(A35="","",VLOOKUP($A$31,IF(LEN(A35)=2,U11GB,U11GA),VLOOKUP(LEFT(A35,1),club,6,FALSE),FALSE))</f>
        <v>Skye Kelly</v>
      </c>
      <c r="D35" s="37" t="str">
        <f>IF(A35="","",VLOOKUP(LEFT(A35,1),club,2,FALSE))</f>
        <v>Heathside</v>
      </c>
      <c r="E35" s="38" t="s">
        <v>150</v>
      </c>
      <c r="F35" s="37">
        <f>Decsheets!$U$8</f>
        <v>10.0</v>
      </c>
      <c r="G35" s="29"/>
      <c r="H35" s="29"/>
      <c r="I35" s="39"/>
      <c r="J35" s="35" t="str">
        <f>IF($A35="","",IF(LEFT($A35,1)=J$13,$F35,""))</f>
        <v/>
      </c>
      <c r="K35" s="35" t="str">
        <f>IF($A35="","",IF(LEFT($A35,1)=K$13,$F35,""))</f>
        <v/>
      </c>
      <c r="L35" s="35" t="str">
        <f>IF($A35="","",IF(LEFT($A35,1)=L$13,$F35,""))</f>
        <v/>
      </c>
      <c r="M35" s="35">
        <f>IF($A35="","",IF(LEFT($A35,1)=M$13,$F35,""))</f>
        <v>10.0</v>
      </c>
      <c r="N35" s="35" t="str">
        <f>IF($A35="","",IF(LEFT($A35,1)=N$13,$F35,""))</f>
        <v/>
      </c>
      <c r="O35" s="35" t="str">
        <f>IF($A35="","",IF(LEFT($A35,1)=O$13,$F35,""))</f>
        <v/>
      </c>
      <c r="P35" s="35" t="str">
        <f>IF($A35="","",IF(LEFT($A35,1)=P$13,$F35,""))</f>
        <v/>
      </c>
      <c r="Q35" s="35" t="str">
        <f>IF($A35="","",IF(LEFT($A35,1)=Q$13,$F35,""))</f>
        <v/>
      </c>
      <c r="R35" s="35"/>
      <c r="S35" s="29"/>
      <c r="T35" s="21" t="s">
        <v>128</v>
      </c>
      <c r="U35" s="21" t="s">
        <v>129</v>
      </c>
      <c r="V35" s="21">
        <v>800.0</v>
      </c>
      <c r="W35" s="21" t="s">
        <v>10</v>
      </c>
    </row>
    <row r="36" spans="1:24">
      <c r="A36" s="36" t="s">
        <v>135</v>
      </c>
      <c r="B36" s="187" t="s">
        <v>115</v>
      </c>
      <c r="C36" s="37" t="str">
        <f>IF(A36="","",VLOOKUP($A$31,IF(LEN(A36)=2,U11GB,U11GA),VLOOKUP(LEFT(A36,1),club,6,FALSE),FALSE))</f>
        <v>Poppy Allwright</v>
      </c>
      <c r="D36" s="37" t="str">
        <f>IF(A36="","",VLOOKUP(LEFT(A36,1),club,2,FALSE))</f>
        <v>Trent Park</v>
      </c>
      <c r="E36" s="38" t="s">
        <v>151</v>
      </c>
      <c r="F36" s="37">
        <f>Decsheets!$U$9</f>
        <v>8.0</v>
      </c>
      <c r="G36" s="29"/>
      <c r="H36" s="29"/>
      <c r="I36" s="39"/>
      <c r="J36" s="35" t="str">
        <f>IF($A36="","",IF(LEFT($A36,1)=J$13,$F36,""))</f>
        <v/>
      </c>
      <c r="K36" s="35" t="str">
        <f>IF($A36="","",IF(LEFT($A36,1)=K$13,$F36,""))</f>
        <v/>
      </c>
      <c r="L36" s="35" t="str">
        <f>IF($A36="","",IF(LEFT($A36,1)=L$13,$F36,""))</f>
        <v/>
      </c>
      <c r="M36" s="35" t="str">
        <f>IF($A36="","",IF(LEFT($A36,1)=M$13,$F36,""))</f>
        <v/>
      </c>
      <c r="N36" s="35" t="str">
        <f>IF($A36="","",IF(LEFT($A36,1)=N$13,$F36,""))</f>
        <v/>
      </c>
      <c r="O36" s="35">
        <f>IF($A36="","",IF(LEFT($A36,1)=O$13,$F36,""))</f>
        <v>8.0</v>
      </c>
      <c r="P36" s="35" t="str">
        <f>IF($A36="","",IF(LEFT($A36,1)=P$13,$F36,""))</f>
        <v/>
      </c>
      <c r="Q36" s="35" t="str">
        <f>IF($A36="","",IF(LEFT($A36,1)=Q$13,$F36,""))</f>
        <v/>
      </c>
      <c r="R36" s="35"/>
      <c r="S36" s="29"/>
      <c r="T36" s="21" t="s">
        <v>128</v>
      </c>
      <c r="U36" s="21" t="s">
        <v>129</v>
      </c>
      <c r="V36" s="21">
        <v>800.0</v>
      </c>
      <c r="W36" s="21" t="s">
        <v>10</v>
      </c>
    </row>
    <row r="37" spans="1:24">
      <c r="A37" s="36" t="s">
        <v>140</v>
      </c>
      <c r="B37" s="187" t="s">
        <v>116</v>
      </c>
      <c r="C37" s="37" t="str">
        <f>IF(A37="","",VLOOKUP($A$31,IF(LEN(A37)=2,U11GB,U11GA),VLOOKUP(LEFT(A37,1),club,6,FALSE),FALSE))</f>
        <v>Olive Harvey-Dew</v>
      </c>
      <c r="D37" s="37" t="str">
        <f>IF(A37="","",VLOOKUP(LEFT(A37,1),club,2,FALSE))</f>
        <v>Shaftesbury</v>
      </c>
      <c r="E37" s="38" t="s">
        <v>152</v>
      </c>
      <c r="F37" s="37">
        <f>Decsheets!$U$10</f>
        <v>6.0</v>
      </c>
      <c r="G37" s="29"/>
      <c r="H37" s="29"/>
      <c r="I37" s="39"/>
      <c r="J37" s="35" t="str">
        <f>IF($A37="","",IF(LEFT($A37,1)=J$13,$F37,""))</f>
        <v/>
      </c>
      <c r="K37" s="35" t="str">
        <f>IF($A37="","",IF(LEFT($A37,1)=K$13,$F37,""))</f>
        <v/>
      </c>
      <c r="L37" s="35" t="str">
        <f>IF($A37="","",IF(LEFT($A37,1)=L$13,$F37,""))</f>
        <v/>
      </c>
      <c r="M37" s="35" t="str">
        <f>IF($A37="","",IF(LEFT($A37,1)=M$13,$F37,""))</f>
        <v/>
      </c>
      <c r="N37" s="35" t="str">
        <f>IF($A37="","",IF(LEFT($A37,1)=N$13,$F37,""))</f>
        <v/>
      </c>
      <c r="O37" s="35" t="str">
        <f>IF($A37="","",IF(LEFT($A37,1)=O$13,$F37,""))</f>
        <v/>
      </c>
      <c r="P37" s="35" t="str">
        <f>IF($A37="","",IF(LEFT($A37,1)=P$13,$F37,""))</f>
        <v/>
      </c>
      <c r="Q37" s="35">
        <f>IF($A37="","",IF(LEFT($A37,1)=Q$13,$F37,""))</f>
        <v>6.0</v>
      </c>
      <c r="R37" s="35"/>
      <c r="S37" s="29"/>
      <c r="T37" s="21" t="s">
        <v>128</v>
      </c>
      <c r="U37" s="21" t="s">
        <v>129</v>
      </c>
      <c r="V37" s="21">
        <v>800.0</v>
      </c>
      <c r="W37" s="21" t="s">
        <v>10</v>
      </c>
    </row>
    <row r="38" spans="1:24">
      <c r="A38" s="36"/>
      <c r="B38" s="187" t="s">
        <v>117</v>
      </c>
      <c r="C38" s="37" t="str">
        <f>IF(A38="","",VLOOKUP($A$31,IF(LEN(A38)=2,U11GB,U11GA),VLOOKUP(LEFT(A38,1),club,6,FALSE),FALSE))</f>
        <v/>
      </c>
      <c r="D38" s="37" t="str">
        <f>IF(A38="","",VLOOKUP(LEFT(A38,1),club,2,FALSE))</f>
        <v/>
      </c>
      <c r="E38" s="38"/>
      <c r="F38" s="37">
        <f>Decsheets!$U$11</f>
        <v>4.0</v>
      </c>
      <c r="G38" s="29"/>
      <c r="H38" s="29"/>
      <c r="I38" s="39"/>
      <c r="J38" s="35" t="str">
        <f>IF($A38="","",IF(LEFT($A38,1)=J$13,$F38,""))</f>
        <v/>
      </c>
      <c r="K38" s="35" t="str">
        <f>IF($A38="","",IF(LEFT($A38,1)=K$13,$F38,""))</f>
        <v/>
      </c>
      <c r="L38" s="35" t="str">
        <f>IF($A38="","",IF(LEFT($A38,1)=L$13,$F38,""))</f>
        <v/>
      </c>
      <c r="M38" s="35" t="str">
        <f>IF($A38="","",IF(LEFT($A38,1)=M$13,$F38,""))</f>
        <v/>
      </c>
      <c r="N38" s="35" t="str">
        <f>IF($A38="","",IF(LEFT($A38,1)=N$13,$F38,""))</f>
        <v/>
      </c>
      <c r="O38" s="35" t="str">
        <f>IF($A38="","",IF(LEFT($A38,1)=O$13,$F38,""))</f>
        <v/>
      </c>
      <c r="P38" s="35" t="str">
        <f>IF($A38="","",IF(LEFT($A38,1)=P$13,$F38,""))</f>
        <v/>
      </c>
      <c r="Q38" s="35" t="str">
        <f>IF($A38="","",IF(LEFT($A38,1)=Q$13,$F38,""))</f>
        <v/>
      </c>
      <c r="R38" s="35"/>
      <c r="S38" s="29"/>
      <c r="T38" s="21" t="s">
        <v>128</v>
      </c>
      <c r="U38" s="21" t="s">
        <v>129</v>
      </c>
      <c r="V38" s="21">
        <v>800.0</v>
      </c>
      <c r="W38" s="21" t="s">
        <v>10</v>
      </c>
    </row>
    <row r="39" spans="1:24">
      <c r="A39" s="36"/>
      <c r="B39" s="187" t="s">
        <v>118</v>
      </c>
      <c r="C39" s="37" t="str">
        <f>IF(A39="","",VLOOKUP($A$31,IF(LEN(A39)=2,U11GB,U11GA),VLOOKUP(LEFT(A39,1),club,6,FALSE),FALSE))</f>
        <v/>
      </c>
      <c r="D39" s="37" t="str">
        <f>IF(A39="","",VLOOKUP(LEFT(A39,1),club,2,FALSE))</f>
        <v/>
      </c>
      <c r="E39" s="38"/>
      <c r="F39" s="37">
        <f>Decsheets!$U$12</f>
        <v>2.0</v>
      </c>
      <c r="G39" s="29"/>
      <c r="H39" s="29"/>
      <c r="I39" s="39"/>
      <c r="J39" s="35" t="str">
        <f>IF($A39="","",IF(LEFT($A39,1)=J$13,$F39,""))</f>
        <v/>
      </c>
      <c r="K39" s="35" t="str">
        <f>IF($A39="","",IF(LEFT($A39,1)=K$13,$F39,""))</f>
        <v/>
      </c>
      <c r="L39" s="35" t="str">
        <f>IF($A39="","",IF(LEFT($A39,1)=L$13,$F39,""))</f>
        <v/>
      </c>
      <c r="M39" s="35" t="str">
        <f>IF($A39="","",IF(LEFT($A39,1)=M$13,$F39,""))</f>
        <v/>
      </c>
      <c r="N39" s="35" t="str">
        <f>IF($A39="","",IF(LEFT($A39,1)=N$13,$F39,""))</f>
        <v/>
      </c>
      <c r="O39" s="35" t="str">
        <f>IF($A39="","",IF(LEFT($A39,1)=O$13,$F39,""))</f>
        <v/>
      </c>
      <c r="P39" s="35" t="str">
        <f>IF($A39="","",IF(LEFT($A39,1)=P$13,$F39,""))</f>
        <v/>
      </c>
      <c r="Q39" s="35" t="str">
        <f>IF($A39="","",IF(LEFT($A39,1)=Q$13,$F39,""))</f>
        <v/>
      </c>
      <c r="R39" s="35">
        <f>SUM(Decsheets!$U$5:$U$12)-(SUM(J32:Q39))</f>
        <v>6.0</v>
      </c>
      <c r="S39" s="29"/>
      <c r="T39" s="21" t="s">
        <v>128</v>
      </c>
      <c r="U39" s="21" t="s">
        <v>129</v>
      </c>
      <c r="V39" s="21">
        <v>800.0</v>
      </c>
      <c r="W39" s="21" t="s">
        <v>10</v>
      </c>
    </row>
    <row r="40" spans="1:24">
      <c r="A40" s="32" t="s">
        <v>143</v>
      </c>
      <c r="B40" s="31"/>
      <c r="C40" s="40" t="s">
        <v>153</v>
      </c>
      <c r="D40" s="39"/>
      <c r="E40" s="28" t="s">
        <v>145</v>
      </c>
      <c r="F40" s="39"/>
      <c r="G40" s="29"/>
      <c r="H40" s="29"/>
      <c r="I40" s="29"/>
      <c r="J40" s="35"/>
      <c r="K40" s="35"/>
      <c r="L40" s="35"/>
      <c r="M40" s="35"/>
      <c r="N40" s="35"/>
      <c r="O40" s="35"/>
      <c r="P40" s="35"/>
      <c r="Q40" s="35"/>
      <c r="R40" s="35"/>
      <c r="S40" s="29" t="s">
        <v>154</v>
      </c>
    </row>
    <row r="41" spans="1:24">
      <c r="A41" s="36" t="s">
        <v>134</v>
      </c>
      <c r="B41" s="187">
        <v>1.0</v>
      </c>
      <c r="C41" s="37" t="str">
        <f>IF(A41="","",VLOOKUP($A$40,IF(LEN(A41)=2,U11GB,U11GA),VLOOKUP(LEFT(A41,1),club,6,FALSE),FALSE))</f>
        <v>Ashana McClunie</v>
      </c>
      <c r="D41" s="37" t="str">
        <f>IF(A41="","",VLOOKUP(LEFT(A41,1),club,2,FALSE))</f>
        <v>Ealing S&amp;M</v>
      </c>
      <c r="E41" s="38" t="s">
        <v>155</v>
      </c>
      <c r="F41" s="37">
        <f>Decsheets!$V$5</f>
        <v>8.0</v>
      </c>
      <c r="G41" s="29"/>
      <c r="H41" s="29"/>
      <c r="I41" s="39"/>
      <c r="J41" s="35">
        <f>IF($A41="","",IF(LEFT($A41,1)=J$13,$F41,""))</f>
        <v>8.0</v>
      </c>
      <c r="K41" s="35" t="str">
        <f>IF($A41="","",IF(LEFT($A41,1)=K$13,$F41,""))</f>
        <v/>
      </c>
      <c r="L41" s="35" t="str">
        <f>IF($A41="","",IF(LEFT($A41,1)=L$13,$F41,""))</f>
        <v/>
      </c>
      <c r="M41" s="35" t="str">
        <f>IF($A41="","",IF(LEFT($A41,1)=M$13,$F41,""))</f>
        <v/>
      </c>
      <c r="N41" s="35" t="str">
        <f>IF($A41="","",IF(LEFT($A41,1)=N$13,$F41,""))</f>
        <v/>
      </c>
      <c r="O41" s="35" t="str">
        <f>IF($A41="","",IF(LEFT($A41,1)=O$13,$F41,""))</f>
        <v/>
      </c>
      <c r="P41" s="35" t="str">
        <f>IF($A41="","",IF(LEFT($A41,1)=P$13,$F41,""))</f>
        <v/>
      </c>
      <c r="Q41" s="35" t="str">
        <f>IF($A41="","",IF(LEFT($A41,1)=Q$13,$F41,""))</f>
        <v/>
      </c>
      <c r="R41" s="35"/>
      <c r="S41" s="29"/>
      <c r="T41" s="21" t="s">
        <v>128</v>
      </c>
      <c r="U41" s="21" t="s">
        <v>129</v>
      </c>
      <c r="V41" s="21">
        <v>800.0</v>
      </c>
      <c r="W41" s="21" t="s">
        <v>15</v>
      </c>
    </row>
    <row r="42" spans="1:24">
      <c r="A42" s="36" t="s">
        <v>156</v>
      </c>
      <c r="B42" s="187">
        <v>2.0</v>
      </c>
      <c r="C42" s="37" t="str">
        <f>IF(A42="","",VLOOKUP($A$40,IF(LEN(A42)=2,U11GB,U11GA),VLOOKUP(LEFT(A42,1),club,6,FALSE),FALSE))</f>
        <v>Eleanor Dagger</v>
      </c>
      <c r="D42" s="37" t="str">
        <f>IF(A42="","",VLOOKUP(LEFT(A42,1),club,2,FALSE))</f>
        <v>Trent Park</v>
      </c>
      <c r="E42" s="38" t="s">
        <v>157</v>
      </c>
      <c r="F42" s="37">
        <f>Decsheets!$V$6</f>
        <v>7.0</v>
      </c>
      <c r="G42" s="29"/>
      <c r="H42" s="29"/>
      <c r="I42" s="39"/>
      <c r="J42" s="35" t="str">
        <f>IF($A42="","",IF(LEFT($A42,1)=J$13,$F42,""))</f>
        <v/>
      </c>
      <c r="K42" s="35" t="str">
        <f>IF($A42="","",IF(LEFT($A42,1)=K$13,$F42,""))</f>
        <v/>
      </c>
      <c r="L42" s="35" t="str">
        <f>IF($A42="","",IF(LEFT($A42,1)=L$13,$F42,""))</f>
        <v/>
      </c>
      <c r="M42" s="35" t="str">
        <f>IF($A42="","",IF(LEFT($A42,1)=M$13,$F42,""))</f>
        <v/>
      </c>
      <c r="N42" s="35" t="str">
        <f>IF($A42="","",IF(LEFT($A42,1)=N$13,$F42,""))</f>
        <v/>
      </c>
      <c r="O42" s="35">
        <f>IF($A42="","",IF(LEFT($A42,1)=O$13,$F42,""))</f>
        <v>7.0</v>
      </c>
      <c r="P42" s="35" t="str">
        <f>IF($A42="","",IF(LEFT($A42,1)=P$13,$F42,""))</f>
        <v/>
      </c>
      <c r="Q42" s="35" t="str">
        <f>IF($A42="","",IF(LEFT($A42,1)=Q$13,$F42,""))</f>
        <v/>
      </c>
      <c r="R42" s="35"/>
      <c r="S42" s="29"/>
      <c r="T42" s="21" t="s">
        <v>128</v>
      </c>
      <c r="U42" s="21" t="s">
        <v>129</v>
      </c>
      <c r="V42" s="21">
        <v>800.0</v>
      </c>
      <c r="W42" s="21" t="s">
        <v>15</v>
      </c>
    </row>
    <row r="43" spans="1:24">
      <c r="A43" s="36" t="s">
        <v>133</v>
      </c>
      <c r="B43" s="187">
        <v>3.0</v>
      </c>
      <c r="C43" s="37" t="str">
        <f>IF(A43="","",VLOOKUP($A$40,IF(LEN(A43)=2,U11GB,U11GA),VLOOKUP(LEFT(A43,1),club,6,FALSE),FALSE))</f>
        <v>Alethea Dikeocha</v>
      </c>
      <c r="D43" s="37" t="str">
        <f>IF(A43="","",VLOOKUP(LEFT(A43,1),club,2,FALSE))</f>
        <v>Shaftesbury</v>
      </c>
      <c r="E43" s="38" t="s">
        <v>158</v>
      </c>
      <c r="F43" s="37">
        <f>Decsheets!$V$7</f>
        <v>6.0</v>
      </c>
      <c r="G43" s="29"/>
      <c r="H43" s="29"/>
      <c r="I43" s="39"/>
      <c r="J43" s="35" t="str">
        <f>IF($A43="","",IF(LEFT($A43,1)=J$13,$F43,""))</f>
        <v/>
      </c>
      <c r="K43" s="35" t="str">
        <f>IF($A43="","",IF(LEFT($A43,1)=K$13,$F43,""))</f>
        <v/>
      </c>
      <c r="L43" s="35" t="str">
        <f>IF($A43="","",IF(LEFT($A43,1)=L$13,$F43,""))</f>
        <v/>
      </c>
      <c r="M43" s="35" t="str">
        <f>IF($A43="","",IF(LEFT($A43,1)=M$13,$F43,""))</f>
        <v/>
      </c>
      <c r="N43" s="35" t="str">
        <f>IF($A43="","",IF(LEFT($A43,1)=N$13,$F43,""))</f>
        <v/>
      </c>
      <c r="O43" s="35" t="str">
        <f>IF($A43="","",IF(LEFT($A43,1)=O$13,$F43,""))</f>
        <v/>
      </c>
      <c r="P43" s="35" t="str">
        <f>IF($A43="","",IF(LEFT($A43,1)=P$13,$F43,""))</f>
        <v/>
      </c>
      <c r="Q43" s="35">
        <f>IF($A43="","",IF(LEFT($A43,1)=Q$13,$F43,""))</f>
        <v>6.0</v>
      </c>
      <c r="R43" s="35"/>
      <c r="S43" s="29"/>
      <c r="T43" s="21" t="s">
        <v>128</v>
      </c>
      <c r="U43" s="21" t="s">
        <v>129</v>
      </c>
      <c r="V43" s="21">
        <v>800.0</v>
      </c>
      <c r="W43" s="21" t="s">
        <v>15</v>
      </c>
    </row>
    <row r="44" spans="1:24">
      <c r="A44" s="36" t="s">
        <v>141</v>
      </c>
      <c r="B44" s="187" t="s">
        <v>114</v>
      </c>
      <c r="C44" s="37" t="str">
        <f>IF(A44="","",VLOOKUP($A$40,IF(LEN(A44)=2,U11GB,U11GA),VLOOKUP(LEFT(A44,1),club,6,FALSE),FALSE))</f>
        <v>Tamsin Pietrerse</v>
      </c>
      <c r="D44" s="37" t="str">
        <f>IF(A44="","",VLOOKUP(LEFT(A44,1),club,2,FALSE))</f>
        <v>Barnet</v>
      </c>
      <c r="E44" s="38" t="s">
        <v>159</v>
      </c>
      <c r="F44" s="37">
        <f>Decsheets!$V$8</f>
        <v>5.0</v>
      </c>
      <c r="G44" s="29"/>
      <c r="H44" s="29"/>
      <c r="I44" s="39"/>
      <c r="J44" s="35" t="str">
        <f>IF($A44="","",IF(LEFT($A44,1)=J$13,$F44,""))</f>
        <v/>
      </c>
      <c r="K44" s="35" t="str">
        <f>IF($A44="","",IF(LEFT($A44,1)=K$13,$F44,""))</f>
        <v/>
      </c>
      <c r="L44" s="35" t="str">
        <f>IF($A44="","",IF(LEFT($A44,1)=L$13,$F44,""))</f>
        <v/>
      </c>
      <c r="M44" s="35" t="str">
        <f>IF($A44="","",IF(LEFT($A44,1)=M$13,$F44,""))</f>
        <v/>
      </c>
      <c r="N44" s="35" t="str">
        <f>IF($A44="","",IF(LEFT($A44,1)=N$13,$F44,""))</f>
        <v/>
      </c>
      <c r="O44" s="35" t="str">
        <f>IF($A44="","",IF(LEFT($A44,1)=O$13,$F44,""))</f>
        <v/>
      </c>
      <c r="P44" s="35">
        <f>IF($A44="","",IF(LEFT($A44,1)=P$13,$F44,""))</f>
        <v>5.0</v>
      </c>
      <c r="Q44" s="35" t="str">
        <f>IF($A44="","",IF(LEFT($A44,1)=Q$13,$F44,""))</f>
        <v/>
      </c>
      <c r="R44" s="35"/>
      <c r="S44" s="29"/>
      <c r="T44" s="21" t="s">
        <v>128</v>
      </c>
      <c r="U44" s="21" t="s">
        <v>129</v>
      </c>
      <c r="V44" s="21">
        <v>800.0</v>
      </c>
      <c r="W44" s="21" t="s">
        <v>15</v>
      </c>
    </row>
    <row r="45" spans="1:24">
      <c r="A45" s="36"/>
      <c r="B45" s="187" t="s">
        <v>115</v>
      </c>
      <c r="C45" s="37" t="str">
        <f>IF(A45="","",VLOOKUP($A$40,IF(LEN(A45)=2,U11GB,U11GA),VLOOKUP(LEFT(A45,1),club,6,FALSE),FALSE))</f>
        <v/>
      </c>
      <c r="D45" s="37" t="str">
        <f>IF(A45="","",VLOOKUP(LEFT(A45,1),club,2,FALSE))</f>
        <v/>
      </c>
      <c r="E45" s="38"/>
      <c r="F45" s="37">
        <f>Decsheets!$V$9</f>
        <v>4.0</v>
      </c>
      <c r="G45" s="29"/>
      <c r="H45" s="29"/>
      <c r="I45" s="39"/>
      <c r="J45" s="35" t="str">
        <f>IF($A45="","",IF(LEFT($A45,1)=J$13,$F45,""))</f>
        <v/>
      </c>
      <c r="K45" s="35" t="str">
        <f>IF($A45="","",IF(LEFT($A45,1)=K$13,$F45,""))</f>
        <v/>
      </c>
      <c r="L45" s="35" t="str">
        <f>IF($A45="","",IF(LEFT($A45,1)=L$13,$F45,""))</f>
        <v/>
      </c>
      <c r="M45" s="35" t="str">
        <f>IF($A45="","",IF(LEFT($A45,1)=M$13,$F45,""))</f>
        <v/>
      </c>
      <c r="N45" s="35" t="str">
        <f>IF($A45="","",IF(LEFT($A45,1)=N$13,$F45,""))</f>
        <v/>
      </c>
      <c r="O45" s="35" t="str">
        <f>IF($A45="","",IF(LEFT($A45,1)=O$13,$F45,""))</f>
        <v/>
      </c>
      <c r="P45" s="35" t="str">
        <f>IF($A45="","",IF(LEFT($A45,1)=P$13,$F45,""))</f>
        <v/>
      </c>
      <c r="Q45" s="35" t="str">
        <f>IF($A45="","",IF(LEFT($A45,1)=Q$13,$F45,""))</f>
        <v/>
      </c>
      <c r="R45" s="35"/>
      <c r="S45" s="29"/>
      <c r="T45" s="21" t="s">
        <v>128</v>
      </c>
      <c r="U45" s="21" t="s">
        <v>129</v>
      </c>
      <c r="V45" s="21">
        <v>800.0</v>
      </c>
      <c r="W45" s="21" t="s">
        <v>15</v>
      </c>
    </row>
    <row r="46" spans="1:24">
      <c r="A46" s="36"/>
      <c r="B46" s="187" t="s">
        <v>116</v>
      </c>
      <c r="C46" s="37" t="str">
        <f>IF(A46="","",VLOOKUP($A$40,IF(LEN(A46)=2,U11GB,U11GA),VLOOKUP(LEFT(A46,1),club,6,FALSE),FALSE))</f>
        <v/>
      </c>
      <c r="D46" s="37" t="str">
        <f>IF(A46="","",VLOOKUP(LEFT(A46,1),club,2,FALSE))</f>
        <v/>
      </c>
      <c r="E46" s="38"/>
      <c r="F46" s="37">
        <f>Decsheets!$V$10</f>
        <v>3.0</v>
      </c>
      <c r="G46" s="29"/>
      <c r="H46" s="29"/>
      <c r="I46" s="39"/>
      <c r="J46" s="35" t="str">
        <f>IF($A46="","",IF(LEFT($A46,1)=J$13,$F46,""))</f>
        <v/>
      </c>
      <c r="K46" s="35" t="str">
        <f>IF($A46="","",IF(LEFT($A46,1)=K$13,$F46,""))</f>
        <v/>
      </c>
      <c r="L46" s="35" t="str">
        <f>IF($A46="","",IF(LEFT($A46,1)=L$13,$F46,""))</f>
        <v/>
      </c>
      <c r="M46" s="35" t="str">
        <f>IF($A46="","",IF(LEFT($A46,1)=M$13,$F46,""))</f>
        <v/>
      </c>
      <c r="N46" s="35" t="str">
        <f>IF($A46="","",IF(LEFT($A46,1)=N$13,$F46,""))</f>
        <v/>
      </c>
      <c r="O46" s="35" t="str">
        <f>IF($A46="","",IF(LEFT($A46,1)=O$13,$F46,""))</f>
        <v/>
      </c>
      <c r="P46" s="35" t="str">
        <f>IF($A46="","",IF(LEFT($A46,1)=P$13,$F46,""))</f>
        <v/>
      </c>
      <c r="Q46" s="35" t="str">
        <f>IF($A46="","",IF(LEFT($A46,1)=Q$13,$F46,""))</f>
        <v/>
      </c>
      <c r="R46" s="35"/>
      <c r="S46" s="29"/>
      <c r="T46" s="21" t="s">
        <v>128</v>
      </c>
      <c r="U46" s="21" t="s">
        <v>129</v>
      </c>
      <c r="V46" s="21">
        <v>800.0</v>
      </c>
      <c r="W46" s="21" t="s">
        <v>15</v>
      </c>
    </row>
    <row r="47" spans="1:24">
      <c r="A47" s="36"/>
      <c r="B47" s="187" t="s">
        <v>117</v>
      </c>
      <c r="C47" s="37" t="str">
        <f>IF(A47="","",VLOOKUP($A$40,IF(LEN(A47)=2,U11GB,U11GA),VLOOKUP(LEFT(A47,1),club,6,FALSE),FALSE))</f>
        <v/>
      </c>
      <c r="D47" s="37" t="str">
        <f>IF(A47="","",VLOOKUP(LEFT(A47,1),club,2,FALSE))</f>
        <v/>
      </c>
      <c r="E47" s="38"/>
      <c r="F47" s="37">
        <f>Decsheets!$V$11</f>
        <v>2.0</v>
      </c>
      <c r="G47" s="29"/>
      <c r="H47" s="29"/>
      <c r="I47" s="39"/>
      <c r="J47" s="35" t="str">
        <f>IF($A47="","",IF(LEFT($A47,1)=J$13,$F47,""))</f>
        <v/>
      </c>
      <c r="K47" s="35" t="str">
        <f>IF($A47="","",IF(LEFT($A47,1)=K$13,$F47,""))</f>
        <v/>
      </c>
      <c r="L47" s="35" t="str">
        <f>IF($A47="","",IF(LEFT($A47,1)=L$13,$F47,""))</f>
        <v/>
      </c>
      <c r="M47" s="35" t="str">
        <f>IF($A47="","",IF(LEFT($A47,1)=M$13,$F47,""))</f>
        <v/>
      </c>
      <c r="N47" s="35" t="str">
        <f>IF($A47="","",IF(LEFT($A47,1)=N$13,$F47,""))</f>
        <v/>
      </c>
      <c r="O47" s="35" t="str">
        <f>IF($A47="","",IF(LEFT($A47,1)=O$13,$F47,""))</f>
        <v/>
      </c>
      <c r="P47" s="35" t="str">
        <f>IF($A47="","",IF(LEFT($A47,1)=P$13,$F47,""))</f>
        <v/>
      </c>
      <c r="Q47" s="35" t="str">
        <f>IF($A47="","",IF(LEFT($A47,1)=Q$13,$F47,""))</f>
        <v/>
      </c>
      <c r="R47" s="35"/>
      <c r="S47" s="29"/>
      <c r="T47" s="21" t="s">
        <v>128</v>
      </c>
      <c r="U47" s="21" t="s">
        <v>129</v>
      </c>
      <c r="V47" s="21">
        <v>800.0</v>
      </c>
      <c r="W47" s="21" t="s">
        <v>15</v>
      </c>
    </row>
    <row r="48" spans="1:24">
      <c r="A48" s="36"/>
      <c r="B48" s="187" t="s">
        <v>118</v>
      </c>
      <c r="C48" s="37" t="str">
        <f>IF(A48="","",VLOOKUP($A$40,IF(LEN(A48)=2,U11GB,U11GA),VLOOKUP(LEFT(A48,1),club,6,FALSE),FALSE))</f>
        <v/>
      </c>
      <c r="D48" s="37" t="str">
        <f>IF(A48="","",VLOOKUP(LEFT(A48,1),club,2,FALSE))</f>
        <v/>
      </c>
      <c r="E48" s="38"/>
      <c r="F48" s="37">
        <f>Decsheets!$V$12</f>
        <v>1.0</v>
      </c>
      <c r="G48" s="29"/>
      <c r="H48" s="29"/>
      <c r="I48" s="39"/>
      <c r="J48" s="35" t="str">
        <f>IF($A48="","",IF(LEFT($A48,1)=J$13,$F48,""))</f>
        <v/>
      </c>
      <c r="K48" s="35" t="str">
        <f>IF($A48="","",IF(LEFT($A48,1)=K$13,$F48,""))</f>
        <v/>
      </c>
      <c r="L48" s="35" t="str">
        <f>IF($A48="","",IF(LEFT($A48,1)=L$13,$F48,""))</f>
        <v/>
      </c>
      <c r="M48" s="35" t="str">
        <f>IF($A48="","",IF(LEFT($A48,1)=M$13,$F48,""))</f>
        <v/>
      </c>
      <c r="N48" s="35" t="str">
        <f>IF($A48="","",IF(LEFT($A48,1)=N$13,$F48,""))</f>
        <v/>
      </c>
      <c r="O48" s="35" t="str">
        <f>IF($A48="","",IF(LEFT($A48,1)=O$13,$F48,""))</f>
        <v/>
      </c>
      <c r="P48" s="35" t="str">
        <f>IF($A48="","",IF(LEFT($A48,1)=P$13,$F48,""))</f>
        <v/>
      </c>
      <c r="Q48" s="35" t="str">
        <f>IF($A48="","",IF(LEFT($A48,1)=Q$13,$F48,""))</f>
        <v/>
      </c>
      <c r="R48" s="35">
        <f>SUM(Decsheets!$V$5:$V$12)-(SUM(J41:Q48))</f>
        <v>10.0</v>
      </c>
      <c r="S48" s="29"/>
      <c r="T48" s="21" t="s">
        <v>128</v>
      </c>
      <c r="U48" s="21" t="s">
        <v>129</v>
      </c>
      <c r="V48" s="21">
        <v>800.0</v>
      </c>
      <c r="W48" s="21" t="s">
        <v>15</v>
      </c>
    </row>
    <row r="49" spans="1:24">
      <c r="A49" s="32" t="s">
        <v>160</v>
      </c>
      <c r="B49" s="31"/>
      <c r="C49" s="40" t="s">
        <v>161</v>
      </c>
      <c r="D49" s="39"/>
      <c r="E49" s="115" t="s">
        <v>145</v>
      </c>
      <c r="F49" s="39"/>
      <c r="H49" s="29"/>
      <c r="I49" s="29"/>
      <c r="J49" s="35"/>
      <c r="K49" s="35"/>
      <c r="L49" s="35"/>
      <c r="M49" s="35"/>
      <c r="N49" s="35"/>
      <c r="O49" s="35"/>
      <c r="P49" s="35"/>
      <c r="Q49" s="35"/>
      <c r="R49" s="35"/>
      <c r="S49" s="29" t="s">
        <v>162</v>
      </c>
    </row>
    <row r="50" spans="1:24">
      <c r="A50" s="36" t="s">
        <v>133</v>
      </c>
      <c r="B50" s="187">
        <v>1.0</v>
      </c>
      <c r="C50" s="37" t="str">
        <f>IF(A50="","",VLOOKUP($A$49,IF(LEN(A50)=2,U11GB,U11GA),VLOOKUP(LEFT(A50,1),club,6,FALSE),FALSE))</f>
        <v>Azaria Nwankwo</v>
      </c>
      <c r="D50" s="37" t="str">
        <f>IF(A50="","",VLOOKUP(LEFT(A50,1),club,2,FALSE))</f>
        <v>Shaftesbury</v>
      </c>
      <c r="E50" s="93">
        <v>3.56</v>
      </c>
      <c r="F50" s="37">
        <f>Decsheets!$U$5</f>
        <v>16.0</v>
      </c>
      <c r="H50" s="29"/>
      <c r="I50" s="188"/>
      <c r="J50" s="35" t="str">
        <f>IF($A50="","",IF(LEFT($A50,1)=J$13,$F50,""))</f>
        <v/>
      </c>
      <c r="K50" s="35" t="str">
        <f>IF($A50="","",IF(LEFT($A50,1)=K$13,$F50,""))</f>
        <v/>
      </c>
      <c r="L50" s="35" t="str">
        <f>IF($A50="","",IF(LEFT($A50,1)=L$13,$F50,""))</f>
        <v/>
      </c>
      <c r="M50" s="35" t="str">
        <f>IF($A50="","",IF(LEFT($A50,1)=M$13,$F50,""))</f>
        <v/>
      </c>
      <c r="N50" s="35" t="str">
        <f>IF($A50="","",IF(LEFT($A50,1)=N$13,$F50,""))</f>
        <v/>
      </c>
      <c r="O50" s="35" t="str">
        <f>IF($A50="","",IF(LEFT($A50,1)=O$13,$F50,""))</f>
        <v/>
      </c>
      <c r="P50" s="35" t="str">
        <f>IF($A50="","",IF(LEFT($A50,1)=P$13,$F50,""))</f>
        <v/>
      </c>
      <c r="Q50" s="35">
        <f>IF($A50="","",IF(LEFT($A50,1)=Q$13,$F50,""))</f>
        <v>16.0</v>
      </c>
      <c r="R50" s="35"/>
      <c r="S50" s="29"/>
      <c r="T50" s="21" t="s">
        <v>128</v>
      </c>
      <c r="U50" s="21" t="s">
        <v>129</v>
      </c>
      <c r="V50" s="21" t="s">
        <v>160</v>
      </c>
      <c r="W50" s="21" t="s">
        <v>10</v>
      </c>
      <c r="X50" s="127" t="str">
        <f>IF(I50="","",I50)</f>
        <v/>
      </c>
    </row>
    <row r="51" spans="1:24">
      <c r="A51" s="36" t="s">
        <v>134</v>
      </c>
      <c r="B51" s="187">
        <v>2.0</v>
      </c>
      <c r="C51" s="37" t="str">
        <f>IF(A51="","",VLOOKUP($A$49,IF(LEN(A51)=2,U11GB,U11GA),VLOOKUP(LEFT(A51,1),club,6,FALSE),FALSE))</f>
        <v>Ashana McClunie</v>
      </c>
      <c r="D51" s="37" t="str">
        <f>IF(A51="","",VLOOKUP(LEFT(A51,1),club,2,FALSE))</f>
        <v>Ealing S&amp;M</v>
      </c>
      <c r="E51" s="93">
        <v>3.45</v>
      </c>
      <c r="F51" s="37">
        <f>Decsheets!$U$6</f>
        <v>14.0</v>
      </c>
      <c r="H51" s="29"/>
      <c r="I51" s="188"/>
      <c r="J51" s="35">
        <f>IF($A51="","",IF(LEFT($A51,1)=J$13,$F51,""))</f>
        <v>14.0</v>
      </c>
      <c r="K51" s="35" t="str">
        <f>IF($A51="","",IF(LEFT($A51,1)=K$13,$F51,""))</f>
        <v/>
      </c>
      <c r="L51" s="35" t="str">
        <f>IF($A51="","",IF(LEFT($A51,1)=L$13,$F51,""))</f>
        <v/>
      </c>
      <c r="M51" s="35" t="str">
        <f>IF($A51="","",IF(LEFT($A51,1)=M$13,$F51,""))</f>
        <v/>
      </c>
      <c r="N51" s="35" t="str">
        <f>IF($A51="","",IF(LEFT($A51,1)=N$13,$F51,""))</f>
        <v/>
      </c>
      <c r="O51" s="35" t="str">
        <f>IF($A51="","",IF(LEFT($A51,1)=O$13,$F51,""))</f>
        <v/>
      </c>
      <c r="P51" s="35" t="str">
        <f>IF($A51="","",IF(LEFT($A51,1)=P$13,$F51,""))</f>
        <v/>
      </c>
      <c r="Q51" s="35" t="str">
        <f>IF($A51="","",IF(LEFT($A51,1)=Q$13,$F51,""))</f>
        <v/>
      </c>
      <c r="R51" s="35"/>
      <c r="S51" s="29"/>
      <c r="T51" s="21" t="s">
        <v>128</v>
      </c>
      <c r="U51" s="21" t="s">
        <v>129</v>
      </c>
      <c r="V51" s="21" t="s">
        <v>160</v>
      </c>
      <c r="W51" s="21" t="s">
        <v>10</v>
      </c>
      <c r="X51" s="127" t="str">
        <f>IF(I51="","",I51)</f>
        <v/>
      </c>
    </row>
    <row r="52" spans="1:24">
      <c r="A52" s="36" t="s">
        <v>131</v>
      </c>
      <c r="B52" s="187">
        <v>3.0</v>
      </c>
      <c r="C52" s="37" t="str">
        <f>IF(A52="","",VLOOKUP($A$49,IF(LEN(A52)=2,U11GB,U11GA),VLOOKUP(LEFT(A52,1),club,6,FALSE),FALSE))</f>
        <v>Thea Reinhardt</v>
      </c>
      <c r="D52" s="37" t="str">
        <f>IF(A52="","",VLOOKUP(LEFT(A52,1),club,2,FALSE))</f>
        <v>Highgate</v>
      </c>
      <c r="E52" s="93">
        <v>3.17</v>
      </c>
      <c r="F52" s="37">
        <f>Decsheets!$U$7</f>
        <v>12.0</v>
      </c>
      <c r="H52" s="29"/>
      <c r="I52" s="188"/>
      <c r="J52" s="35" t="str">
        <f>IF($A52="","",IF(LEFT($A52,1)=J$13,$F52,""))</f>
        <v/>
      </c>
      <c r="K52" s="35" t="str">
        <f>IF($A52="","",IF(LEFT($A52,1)=K$13,$F52,""))</f>
        <v/>
      </c>
      <c r="L52" s="35">
        <f>IF($A52="","",IF(LEFT($A52,1)=L$13,$F52,""))</f>
        <v>12.0</v>
      </c>
      <c r="M52" s="35" t="str">
        <f>IF($A52="","",IF(LEFT($A52,1)=M$13,$F52,""))</f>
        <v/>
      </c>
      <c r="N52" s="35" t="str">
        <f>IF($A52="","",IF(LEFT($A52,1)=N$13,$F52,""))</f>
        <v/>
      </c>
      <c r="O52" s="35" t="str">
        <f>IF($A52="","",IF(LEFT($A52,1)=O$13,$F52,""))</f>
        <v/>
      </c>
      <c r="P52" s="35" t="str">
        <f>IF($A52="","",IF(LEFT($A52,1)=P$13,$F52,""))</f>
        <v/>
      </c>
      <c r="Q52" s="35" t="str">
        <f>IF($A52="","",IF(LEFT($A52,1)=Q$13,$F52,""))</f>
        <v/>
      </c>
      <c r="R52" s="35"/>
      <c r="S52" s="29"/>
      <c r="T52" s="21" t="s">
        <v>128</v>
      </c>
      <c r="U52" s="21" t="s">
        <v>129</v>
      </c>
      <c r="V52" s="21" t="s">
        <v>160</v>
      </c>
      <c r="W52" s="21" t="s">
        <v>10</v>
      </c>
      <c r="X52" s="127" t="str">
        <f>IF(I52="","",I52)</f>
        <v/>
      </c>
    </row>
    <row r="53" spans="1:24">
      <c r="A53" s="36" t="s">
        <v>156</v>
      </c>
      <c r="B53" s="187" t="s">
        <v>114</v>
      </c>
      <c r="C53" s="37" t="str">
        <f>IF(A53="","",VLOOKUP($A$49,IF(LEN(A53)=2,U11GB,U11GA),VLOOKUP(LEFT(A53,1),club,6,FALSE),FALSE))</f>
        <v>Eleanor Dagger</v>
      </c>
      <c r="D53" s="37" t="str">
        <f>IF(A53="","",VLOOKUP(LEFT(A53,1),club,2,FALSE))</f>
        <v>Trent Park</v>
      </c>
      <c r="E53" s="93">
        <v>3.06</v>
      </c>
      <c r="F53" s="37">
        <f>Decsheets!$U$8</f>
        <v>10.0</v>
      </c>
      <c r="H53" s="29"/>
      <c r="I53" s="188"/>
      <c r="J53" s="35" t="str">
        <f>IF($A53="","",IF(LEFT($A53,1)=J$13,$F53,""))</f>
        <v/>
      </c>
      <c r="K53" s="35" t="str">
        <f>IF($A53="","",IF(LEFT($A53,1)=K$13,$F53,""))</f>
        <v/>
      </c>
      <c r="L53" s="35" t="str">
        <f>IF($A53="","",IF(LEFT($A53,1)=L$13,$F53,""))</f>
        <v/>
      </c>
      <c r="M53" s="35" t="str">
        <f>IF($A53="","",IF(LEFT($A53,1)=M$13,$F53,""))</f>
        <v/>
      </c>
      <c r="N53" s="35" t="str">
        <f>IF($A53="","",IF(LEFT($A53,1)=N$13,$F53,""))</f>
        <v/>
      </c>
      <c r="O53" s="35">
        <f>IF($A53="","",IF(LEFT($A53,1)=O$13,$F53,""))</f>
        <v>10.0</v>
      </c>
      <c r="P53" s="35" t="str">
        <f>IF($A53="","",IF(LEFT($A53,1)=P$13,$F53,""))</f>
        <v/>
      </c>
      <c r="Q53" s="35" t="str">
        <f>IF($A53="","",IF(LEFT($A53,1)=Q$13,$F53,""))</f>
        <v/>
      </c>
      <c r="R53" s="35"/>
      <c r="S53" s="29"/>
      <c r="T53" s="21" t="s">
        <v>128</v>
      </c>
      <c r="U53" s="21" t="s">
        <v>129</v>
      </c>
      <c r="V53" s="21" t="s">
        <v>160</v>
      </c>
      <c r="W53" s="21" t="s">
        <v>10</v>
      </c>
      <c r="X53" s="127" t="str">
        <f>IF(I53="","",I53)</f>
        <v/>
      </c>
    </row>
    <row r="54" spans="1:24">
      <c r="A54" s="36" t="s">
        <v>132</v>
      </c>
      <c r="B54" s="187" t="s">
        <v>115</v>
      </c>
      <c r="C54" s="37" t="str">
        <f>IF(A54="","",VLOOKUP($A$49,IF(LEN(A54)=2,U11GB,U11GA),VLOOKUP(LEFT(A54,1),club,6,FALSE),FALSE))</f>
        <v>Emma McCluskey</v>
      </c>
      <c r="D54" s="37" t="str">
        <f>IF(A54="","",VLOOKUP(LEFT(A54,1),club,2,FALSE))</f>
        <v>Barnet</v>
      </c>
      <c r="E54" s="93">
        <v>2.95</v>
      </c>
      <c r="F54" s="37">
        <f>Decsheets!$U$9</f>
        <v>8.0</v>
      </c>
      <c r="H54" s="29"/>
      <c r="I54" s="188"/>
      <c r="J54" s="35" t="str">
        <f>IF($A54="","",IF(LEFT($A54,1)=J$13,$F54,""))</f>
        <v/>
      </c>
      <c r="K54" s="35" t="str">
        <f>IF($A54="","",IF(LEFT($A54,1)=K$13,$F54,""))</f>
        <v/>
      </c>
      <c r="L54" s="35" t="str">
        <f>IF($A54="","",IF(LEFT($A54,1)=L$13,$F54,""))</f>
        <v/>
      </c>
      <c r="M54" s="35" t="str">
        <f>IF($A54="","",IF(LEFT($A54,1)=M$13,$F54,""))</f>
        <v/>
      </c>
      <c r="N54" s="35" t="str">
        <f>IF($A54="","",IF(LEFT($A54,1)=N$13,$F54,""))</f>
        <v/>
      </c>
      <c r="O54" s="35" t="str">
        <f>IF($A54="","",IF(LEFT($A54,1)=O$13,$F54,""))</f>
        <v/>
      </c>
      <c r="P54" s="35">
        <f>IF($A54="","",IF(LEFT($A54,1)=P$13,$F54,""))</f>
        <v>8.0</v>
      </c>
      <c r="Q54" s="35" t="str">
        <f>IF($A54="","",IF(LEFT($A54,1)=Q$13,$F54,""))</f>
        <v/>
      </c>
      <c r="R54" s="35"/>
      <c r="S54" s="29"/>
      <c r="T54" s="21" t="s">
        <v>128</v>
      </c>
      <c r="U54" s="21" t="s">
        <v>129</v>
      </c>
      <c r="V54" s="21" t="s">
        <v>160</v>
      </c>
      <c r="W54" s="21" t="s">
        <v>10</v>
      </c>
      <c r="X54" s="127" t="str">
        <f>IF(I54="","",I54)</f>
        <v/>
      </c>
    </row>
    <row r="55" spans="1:24">
      <c r="A55" s="36" t="s">
        <v>130</v>
      </c>
      <c r="B55" s="187" t="s">
        <v>116</v>
      </c>
      <c r="C55" s="37" t="str">
        <f>IF(A55="","",VLOOKUP($A$49,IF(LEN(A55)=2,U11GB,U11GA),VLOOKUP(LEFT(A55,1),club,6,FALSE),FALSE))</f>
        <v>Skye Kelly</v>
      </c>
      <c r="D55" s="37" t="str">
        <f>IF(A55="","",VLOOKUP(LEFT(A55,1),club,2,FALSE))</f>
        <v>Heathside</v>
      </c>
      <c r="E55" s="93">
        <v>2.49</v>
      </c>
      <c r="F55" s="37">
        <f>Decsheets!$U$10</f>
        <v>6.0</v>
      </c>
      <c r="H55" s="29"/>
      <c r="I55" s="188"/>
      <c r="J55" s="35" t="str">
        <f>IF($A55="","",IF(LEFT($A55,1)=J$13,$F55,""))</f>
        <v/>
      </c>
      <c r="K55" s="35" t="str">
        <f>IF($A55="","",IF(LEFT($A55,1)=K$13,$F55,""))</f>
        <v/>
      </c>
      <c r="L55" s="35" t="str">
        <f>IF($A55="","",IF(LEFT($A55,1)=L$13,$F55,""))</f>
        <v/>
      </c>
      <c r="M55" s="35">
        <f>IF($A55="","",IF(LEFT($A55,1)=M$13,$F55,""))</f>
        <v>6.0</v>
      </c>
      <c r="N55" s="35" t="str">
        <f>IF($A55="","",IF(LEFT($A55,1)=N$13,$F55,""))</f>
        <v/>
      </c>
      <c r="O55" s="35" t="str">
        <f>IF($A55="","",IF(LEFT($A55,1)=O$13,$F55,""))</f>
        <v/>
      </c>
      <c r="P55" s="35" t="str">
        <f>IF($A55="","",IF(LEFT($A55,1)=P$13,$F55,""))</f>
        <v/>
      </c>
      <c r="Q55" s="35" t="str">
        <f>IF($A55="","",IF(LEFT($A55,1)=Q$13,$F55,""))</f>
        <v/>
      </c>
      <c r="R55" s="35"/>
      <c r="S55" s="29"/>
      <c r="T55" s="21" t="s">
        <v>128</v>
      </c>
      <c r="U55" s="21" t="s">
        <v>129</v>
      </c>
      <c r="V55" s="21" t="s">
        <v>160</v>
      </c>
      <c r="W55" s="21" t="s">
        <v>10</v>
      </c>
      <c r="X55" s="127" t="str">
        <f>IF(I55="","",I55)</f>
        <v/>
      </c>
    </row>
    <row r="56" spans="1:24">
      <c r="A56" s="36"/>
      <c r="B56" s="187" t="s">
        <v>117</v>
      </c>
      <c r="C56" s="37" t="str">
        <f>IF(A56="","",VLOOKUP($A$49,IF(LEN(A56)=2,U11GB,U11GA),VLOOKUP(LEFT(A56,1),club,6,FALSE),FALSE))</f>
        <v/>
      </c>
      <c r="D56" s="37" t="str">
        <f>IF(A56="","",VLOOKUP(LEFT(A56,1),club,2,FALSE))</f>
        <v/>
      </c>
      <c r="E56" s="93"/>
      <c r="F56" s="37">
        <f>Decsheets!$U$11</f>
        <v>4.0</v>
      </c>
      <c r="H56" s="29"/>
      <c r="I56" s="188"/>
      <c r="J56" s="35" t="str">
        <f>IF($A56="","",IF(LEFT($A56,1)=J$13,$F56,""))</f>
        <v/>
      </c>
      <c r="K56" s="35" t="str">
        <f>IF($A56="","",IF(LEFT($A56,1)=K$13,$F56,""))</f>
        <v/>
      </c>
      <c r="L56" s="35" t="str">
        <f>IF($A56="","",IF(LEFT($A56,1)=L$13,$F56,""))</f>
        <v/>
      </c>
      <c r="M56" s="35" t="str">
        <f>IF($A56="","",IF(LEFT($A56,1)=M$13,$F56,""))</f>
        <v/>
      </c>
      <c r="N56" s="35" t="str">
        <f>IF($A56="","",IF(LEFT($A56,1)=N$13,$F56,""))</f>
        <v/>
      </c>
      <c r="O56" s="35" t="str">
        <f>IF($A56="","",IF(LEFT($A56,1)=O$13,$F56,""))</f>
        <v/>
      </c>
      <c r="P56" s="35" t="str">
        <f>IF($A56="","",IF(LEFT($A56,1)=P$13,$F56,""))</f>
        <v/>
      </c>
      <c r="Q56" s="35" t="str">
        <f>IF($A56="","",IF(LEFT($A56,1)=Q$13,$F56,""))</f>
        <v/>
      </c>
      <c r="R56" s="35"/>
      <c r="S56" s="29"/>
      <c r="T56" s="21" t="s">
        <v>128</v>
      </c>
      <c r="U56" s="21" t="s">
        <v>129</v>
      </c>
      <c r="V56" s="21" t="s">
        <v>160</v>
      </c>
      <c r="W56" s="21" t="s">
        <v>10</v>
      </c>
      <c r="X56" s="127" t="str">
        <f>IF(I56="","",I56)</f>
        <v/>
      </c>
    </row>
    <row r="57" spans="1:24">
      <c r="A57" s="36"/>
      <c r="B57" s="187" t="s">
        <v>118</v>
      </c>
      <c r="C57" s="37" t="str">
        <f>IF(A57="","",VLOOKUP($A$49,IF(LEN(A57)=2,U11GB,U11GA),VLOOKUP(LEFT(A57,1),club,6,FALSE),FALSE))</f>
        <v/>
      </c>
      <c r="D57" s="37" t="str">
        <f>IF(A57="","",VLOOKUP(LEFT(A57,1),club,2,FALSE))</f>
        <v/>
      </c>
      <c r="E57" s="93"/>
      <c r="F57" s="37">
        <f>Decsheets!$U$12</f>
        <v>2.0</v>
      </c>
      <c r="H57" s="29"/>
      <c r="I57" s="188"/>
      <c r="J57" s="35" t="str">
        <f>IF($A57="","",IF(LEFT($A57,1)=J$13,$F57,""))</f>
        <v/>
      </c>
      <c r="K57" s="35" t="str">
        <f>IF($A57="","",IF(LEFT($A57,1)=K$13,$F57,""))</f>
        <v/>
      </c>
      <c r="L57" s="35" t="str">
        <f>IF($A57="","",IF(LEFT($A57,1)=L$13,$F57,""))</f>
        <v/>
      </c>
      <c r="M57" s="35" t="str">
        <f>IF($A57="","",IF(LEFT($A57,1)=M$13,$F57,""))</f>
        <v/>
      </c>
      <c r="N57" s="35" t="str">
        <f>IF($A57="","",IF(LEFT($A57,1)=N$13,$F57,""))</f>
        <v/>
      </c>
      <c r="O57" s="35" t="str">
        <f>IF($A57="","",IF(LEFT($A57,1)=O$13,$F57,""))</f>
        <v/>
      </c>
      <c r="P57" s="35" t="str">
        <f>IF($A57="","",IF(LEFT($A57,1)=P$13,$F57,""))</f>
        <v/>
      </c>
      <c r="Q57" s="35" t="str">
        <f>IF($A57="","",IF(LEFT($A57,1)=Q$13,$F57,""))</f>
        <v/>
      </c>
      <c r="R57" s="35">
        <f>SUM(Decsheets!$U$5:$U$12)-(SUM(J50:Q57))</f>
        <v>6.0</v>
      </c>
      <c r="S57" s="29"/>
      <c r="T57" s="21" t="s">
        <v>128</v>
      </c>
      <c r="U57" s="21" t="s">
        <v>129</v>
      </c>
      <c r="V57" s="21" t="s">
        <v>160</v>
      </c>
      <c r="W57" s="21" t="s">
        <v>10</v>
      </c>
      <c r="X57" s="127" t="str">
        <f>IF(I57="","",I57)</f>
        <v/>
      </c>
    </row>
    <row r="58" spans="1:24">
      <c r="A58" s="32" t="s">
        <v>160</v>
      </c>
      <c r="B58" s="31"/>
      <c r="C58" s="40" t="s">
        <v>163</v>
      </c>
      <c r="D58" s="39"/>
      <c r="E58" s="115" t="s">
        <v>145</v>
      </c>
      <c r="F58" s="39"/>
      <c r="H58" s="29"/>
      <c r="I58" s="29"/>
      <c r="J58" s="35"/>
      <c r="K58" s="35"/>
      <c r="L58" s="35"/>
      <c r="M58" s="35"/>
      <c r="N58" s="35"/>
      <c r="O58" s="35"/>
      <c r="P58" s="35"/>
      <c r="Q58" s="35"/>
      <c r="R58" s="35"/>
      <c r="S58" s="29" t="s">
        <v>164</v>
      </c>
    </row>
    <row r="59" spans="1:24">
      <c r="A59" s="36" t="s">
        <v>139</v>
      </c>
      <c r="B59" s="187">
        <v>1.0</v>
      </c>
      <c r="C59" s="37" t="str">
        <f>IF(A59="","",VLOOKUP($A$58,IF(LEN(A59)=2,U11GB,U11GA),VLOOKUP(LEFT(A59,1),club,6,FALSE),FALSE))</f>
        <v>Nicole Smith</v>
      </c>
      <c r="D59" s="37" t="str">
        <f>IF(A59="","",VLOOKUP(LEFT(A59,1),club,2,FALSE))</f>
        <v>Ealing S&amp;M</v>
      </c>
      <c r="E59" s="93">
        <v>2.87</v>
      </c>
      <c r="F59" s="37">
        <f>Decsheets!$V$5</f>
        <v>8.0</v>
      </c>
      <c r="H59" s="29"/>
      <c r="I59" s="188"/>
      <c r="J59" s="35">
        <f>IF($A59="","",IF(LEFT($A59,1)=J$13,$F59,""))</f>
        <v>8.0</v>
      </c>
      <c r="K59" s="35" t="str">
        <f>IF($A59="","",IF(LEFT($A59,1)=K$13,$F59,""))</f>
        <v/>
      </c>
      <c r="L59" s="35" t="str">
        <f>IF($A59="","",IF(LEFT($A59,1)=L$13,$F59,""))</f>
        <v/>
      </c>
      <c r="M59" s="35" t="str">
        <f>IF($A59="","",IF(LEFT($A59,1)=M$13,$F59,""))</f>
        <v/>
      </c>
      <c r="N59" s="35" t="str">
        <f>IF($A59="","",IF(LEFT($A59,1)=N$13,$F59,""))</f>
        <v/>
      </c>
      <c r="O59" s="35" t="str">
        <f>IF($A59="","",IF(LEFT($A59,1)=O$13,$F59,""))</f>
        <v/>
      </c>
      <c r="P59" s="35" t="str">
        <f>IF($A59="","",IF(LEFT($A59,1)=P$13,$F59,""))</f>
        <v/>
      </c>
      <c r="Q59" s="35" t="str">
        <f>IF($A59="","",IF(LEFT($A59,1)=Q$13,$F59,""))</f>
        <v/>
      </c>
      <c r="R59" s="35"/>
      <c r="S59" s="29"/>
      <c r="T59" s="21" t="s">
        <v>128</v>
      </c>
      <c r="U59" s="21" t="s">
        <v>129</v>
      </c>
      <c r="V59" s="21" t="s">
        <v>160</v>
      </c>
      <c r="W59" s="21" t="s">
        <v>15</v>
      </c>
      <c r="X59" s="127" t="str">
        <f>IF(I59="","",I59)</f>
        <v/>
      </c>
    </row>
    <row r="60" spans="1:24">
      <c r="A60" s="36" t="s">
        <v>141</v>
      </c>
      <c r="B60" s="187">
        <v>2.0</v>
      </c>
      <c r="C60" s="37" t="str">
        <f>IF(A60="","",VLOOKUP($A$58,IF(LEN(A60)=2,U11GB,U11GA),VLOOKUP(LEFT(A60,1),club,6,FALSE),FALSE))</f>
        <v>Tiffany Pieterse</v>
      </c>
      <c r="D60" s="37" t="str">
        <f>IF(A60="","",VLOOKUP(LEFT(A60,1),club,2,FALSE))</f>
        <v>Barnet</v>
      </c>
      <c r="E60" s="93">
        <v>2.71</v>
      </c>
      <c r="F60" s="37">
        <f>Decsheets!$V$6</f>
        <v>7.0</v>
      </c>
      <c r="H60" s="29"/>
      <c r="I60" s="188"/>
      <c r="J60" s="35" t="str">
        <f>IF($A60="","",IF(LEFT($A60,1)=J$13,$F60,""))</f>
        <v/>
      </c>
      <c r="K60" s="35" t="str">
        <f>IF($A60="","",IF(LEFT($A60,1)=K$13,$F60,""))</f>
        <v/>
      </c>
      <c r="L60" s="35" t="str">
        <f>IF($A60="","",IF(LEFT($A60,1)=L$13,$F60,""))</f>
        <v/>
      </c>
      <c r="M60" s="35" t="str">
        <f>IF($A60="","",IF(LEFT($A60,1)=M$13,$F60,""))</f>
        <v/>
      </c>
      <c r="N60" s="35" t="str">
        <f>IF($A60="","",IF(LEFT($A60,1)=N$13,$F60,""))</f>
        <v/>
      </c>
      <c r="O60" s="35" t="str">
        <f>IF($A60="","",IF(LEFT($A60,1)=O$13,$F60,""))</f>
        <v/>
      </c>
      <c r="P60" s="35">
        <f>IF($A60="","",IF(LEFT($A60,1)=P$13,$F60,""))</f>
        <v>7.0</v>
      </c>
      <c r="Q60" s="35" t="str">
        <f>IF($A60="","",IF(LEFT($A60,1)=Q$13,$F60,""))</f>
        <v/>
      </c>
      <c r="R60" s="35"/>
      <c r="S60" s="29"/>
      <c r="T60" s="21" t="s">
        <v>128</v>
      </c>
      <c r="U60" s="21" t="s">
        <v>129</v>
      </c>
      <c r="V60" s="21" t="s">
        <v>160</v>
      </c>
      <c r="W60" s="21" t="s">
        <v>15</v>
      </c>
      <c r="X60" s="127" t="str">
        <f>IF(I60="","",I60)</f>
        <v/>
      </c>
    </row>
    <row r="61" spans="1:24">
      <c r="A61" s="36" t="s">
        <v>135</v>
      </c>
      <c r="B61" s="187">
        <v>3.0</v>
      </c>
      <c r="C61" s="37" t="str">
        <f>IF(A61="","",VLOOKUP($A$58,IF(LEN(A61)=2,U11GB,U11GA),VLOOKUP(LEFT(A61,1),club,6,FALSE),FALSE))</f>
        <v>Grace Dench</v>
      </c>
      <c r="D61" s="37" t="str">
        <f>IF(A61="","",VLOOKUP(LEFT(A61,1),club,2,FALSE))</f>
        <v>Trent Park</v>
      </c>
      <c r="E61" s="93">
        <v>2.7</v>
      </c>
      <c r="F61" s="37">
        <f>Decsheets!$V$7</f>
        <v>6.0</v>
      </c>
      <c r="H61" s="29"/>
      <c r="I61" s="188"/>
      <c r="J61" s="35" t="str">
        <f>IF($A61="","",IF(LEFT($A61,1)=J$13,$F61,""))</f>
        <v/>
      </c>
      <c r="K61" s="35" t="str">
        <f>IF($A61="","",IF(LEFT($A61,1)=K$13,$F61,""))</f>
        <v/>
      </c>
      <c r="L61" s="35" t="str">
        <f>IF($A61="","",IF(LEFT($A61,1)=L$13,$F61,""))</f>
        <v/>
      </c>
      <c r="M61" s="35" t="str">
        <f>IF($A61="","",IF(LEFT($A61,1)=M$13,$F61,""))</f>
        <v/>
      </c>
      <c r="N61" s="35" t="str">
        <f>IF($A61="","",IF(LEFT($A61,1)=N$13,$F61,""))</f>
        <v/>
      </c>
      <c r="O61" s="35">
        <f>IF($A61="","",IF(LEFT($A61,1)=O$13,$F61,""))</f>
        <v>6.0</v>
      </c>
      <c r="P61" s="35" t="str">
        <f>IF($A61="","",IF(LEFT($A61,1)=P$13,$F61,""))</f>
        <v/>
      </c>
      <c r="Q61" s="35" t="str">
        <f>IF($A61="","",IF(LEFT($A61,1)=Q$13,$F61,""))</f>
        <v/>
      </c>
      <c r="R61" s="35"/>
      <c r="S61" s="29"/>
      <c r="T61" s="21" t="s">
        <v>128</v>
      </c>
      <c r="U61" s="21" t="s">
        <v>129</v>
      </c>
      <c r="V61" s="21" t="s">
        <v>160</v>
      </c>
      <c r="W61" s="21" t="s">
        <v>15</v>
      </c>
      <c r="X61" s="127" t="str">
        <f>IF(I61="","",I61)</f>
        <v/>
      </c>
    </row>
    <row r="62" spans="1:24">
      <c r="A62" s="36" t="s">
        <v>142</v>
      </c>
      <c r="B62" s="187" t="s">
        <v>114</v>
      </c>
      <c r="C62" s="37" t="str">
        <f>IF(A62="","",VLOOKUP($A$58,IF(LEN(A62)=2,U11GB,U11GA),VLOOKUP(LEFT(A62,1),club,6,FALSE),FALSE))</f>
        <v>Rachel Odujebe</v>
      </c>
      <c r="D62" s="37" t="str">
        <f>IF(A62="","",VLOOKUP(LEFT(A62,1),club,2,FALSE))</f>
        <v>Highgate</v>
      </c>
      <c r="E62" s="93">
        <v>2.59</v>
      </c>
      <c r="F62" s="37">
        <f>Decsheets!$V$8</f>
        <v>5.0</v>
      </c>
      <c r="H62" s="29"/>
      <c r="I62" s="188"/>
      <c r="J62" s="35" t="str">
        <f>IF($A62="","",IF(LEFT($A62,1)=J$13,$F62,""))</f>
        <v/>
      </c>
      <c r="K62" s="35" t="str">
        <f>IF($A62="","",IF(LEFT($A62,1)=K$13,$F62,""))</f>
        <v/>
      </c>
      <c r="L62" s="35">
        <f>IF($A62="","",IF(LEFT($A62,1)=L$13,$F62,""))</f>
        <v>5.0</v>
      </c>
      <c r="M62" s="35" t="str">
        <f>IF($A62="","",IF(LEFT($A62,1)=M$13,$F62,""))</f>
        <v/>
      </c>
      <c r="N62" s="35" t="str">
        <f>IF($A62="","",IF(LEFT($A62,1)=N$13,$F62,""))</f>
        <v/>
      </c>
      <c r="O62" s="35" t="str">
        <f>IF($A62="","",IF(LEFT($A62,1)=O$13,$F62,""))</f>
        <v/>
      </c>
      <c r="P62" s="35" t="str">
        <f>IF($A62="","",IF(LEFT($A62,1)=P$13,$F62,""))</f>
        <v/>
      </c>
      <c r="Q62" s="35" t="str">
        <f>IF($A62="","",IF(LEFT($A62,1)=Q$13,$F62,""))</f>
        <v/>
      </c>
      <c r="R62" s="35"/>
      <c r="S62" s="29"/>
      <c r="T62" s="21" t="s">
        <v>128</v>
      </c>
      <c r="U62" s="21" t="s">
        <v>129</v>
      </c>
      <c r="V62" s="21" t="s">
        <v>160</v>
      </c>
      <c r="W62" s="21" t="s">
        <v>15</v>
      </c>
      <c r="X62" s="127" t="str">
        <f>IF(I62="","",I62)</f>
        <v/>
      </c>
    </row>
    <row r="63" spans="1:24">
      <c r="A63" s="36"/>
      <c r="B63" s="187" t="s">
        <v>115</v>
      </c>
      <c r="C63" s="37" t="str">
        <f>IF(A63="","",VLOOKUP($A$58,IF(LEN(A63)=2,U11GB,U11GA),VLOOKUP(LEFT(A63,1),club,6,FALSE),FALSE))</f>
        <v/>
      </c>
      <c r="D63" s="37" t="str">
        <f>IF(A63="","",VLOOKUP(LEFT(A63,1),club,2,FALSE))</f>
        <v/>
      </c>
      <c r="E63" s="93"/>
      <c r="F63" s="37">
        <f>Decsheets!$V$9</f>
        <v>4.0</v>
      </c>
      <c r="H63" s="29"/>
      <c r="I63" s="188"/>
      <c r="J63" s="35" t="str">
        <f>IF($A63="","",IF(LEFT($A63,1)=J$13,$F63,""))</f>
        <v/>
      </c>
      <c r="K63" s="35" t="str">
        <f>IF($A63="","",IF(LEFT($A63,1)=K$13,$F63,""))</f>
        <v/>
      </c>
      <c r="L63" s="35" t="str">
        <f>IF($A63="","",IF(LEFT($A63,1)=L$13,$F63,""))</f>
        <v/>
      </c>
      <c r="M63" s="35" t="str">
        <f>IF($A63="","",IF(LEFT($A63,1)=M$13,$F63,""))</f>
        <v/>
      </c>
      <c r="N63" s="35" t="str">
        <f>IF($A63="","",IF(LEFT($A63,1)=N$13,$F63,""))</f>
        <v/>
      </c>
      <c r="O63" s="35" t="str">
        <f>IF($A63="","",IF(LEFT($A63,1)=O$13,$F63,""))</f>
        <v/>
      </c>
      <c r="P63" s="35" t="str">
        <f>IF($A63="","",IF(LEFT($A63,1)=P$13,$F63,""))</f>
        <v/>
      </c>
      <c r="Q63" s="35" t="str">
        <f>IF($A63="","",IF(LEFT($A63,1)=Q$13,$F63,""))</f>
        <v/>
      </c>
      <c r="R63" s="35"/>
      <c r="S63" s="29"/>
      <c r="T63" s="21" t="s">
        <v>128</v>
      </c>
      <c r="U63" s="21" t="s">
        <v>129</v>
      </c>
      <c r="V63" s="21" t="s">
        <v>160</v>
      </c>
      <c r="W63" s="21" t="s">
        <v>15</v>
      </c>
      <c r="X63" s="127" t="str">
        <f>IF(I63="","",I63)</f>
        <v/>
      </c>
    </row>
    <row r="64" spans="1:24">
      <c r="A64" s="36"/>
      <c r="B64" s="187" t="s">
        <v>116</v>
      </c>
      <c r="C64" s="37" t="str">
        <f>IF(A64="","",VLOOKUP($A$58,IF(LEN(A64)=2,U11GB,U11GA),VLOOKUP(LEFT(A64,1),club,6,FALSE),FALSE))</f>
        <v/>
      </c>
      <c r="D64" s="37" t="str">
        <f>IF(A64="","",VLOOKUP(LEFT(A64,1),club,2,FALSE))</f>
        <v/>
      </c>
      <c r="E64" s="93"/>
      <c r="F64" s="37">
        <f>Decsheets!$V$10</f>
        <v>3.0</v>
      </c>
      <c r="H64" s="29"/>
      <c r="I64" s="188"/>
      <c r="J64" s="35" t="str">
        <f>IF($A64="","",IF(LEFT($A64,1)=J$13,$F64,""))</f>
        <v/>
      </c>
      <c r="K64" s="35" t="str">
        <f>IF($A64="","",IF(LEFT($A64,1)=K$13,$F64,""))</f>
        <v/>
      </c>
      <c r="L64" s="35" t="str">
        <f>IF($A64="","",IF(LEFT($A64,1)=L$13,$F64,""))</f>
        <v/>
      </c>
      <c r="M64" s="35" t="str">
        <f>IF($A64="","",IF(LEFT($A64,1)=M$13,$F64,""))</f>
        <v/>
      </c>
      <c r="N64" s="35" t="str">
        <f>IF($A64="","",IF(LEFT($A64,1)=N$13,$F64,""))</f>
        <v/>
      </c>
      <c r="O64" s="35" t="str">
        <f>IF($A64="","",IF(LEFT($A64,1)=O$13,$F64,""))</f>
        <v/>
      </c>
      <c r="P64" s="35" t="str">
        <f>IF($A64="","",IF(LEFT($A64,1)=P$13,$F64,""))</f>
        <v/>
      </c>
      <c r="Q64" s="35" t="str">
        <f>IF($A64="","",IF(LEFT($A64,1)=Q$13,$F64,""))</f>
        <v/>
      </c>
      <c r="R64" s="35"/>
      <c r="S64" s="29"/>
      <c r="T64" s="21" t="s">
        <v>128</v>
      </c>
      <c r="U64" s="21" t="s">
        <v>129</v>
      </c>
      <c r="V64" s="21" t="s">
        <v>160</v>
      </c>
      <c r="W64" s="21" t="s">
        <v>15</v>
      </c>
      <c r="X64" s="127" t="str">
        <f>IF(I64="","",I64)</f>
        <v/>
      </c>
    </row>
    <row r="65" spans="1:24">
      <c r="A65" s="36"/>
      <c r="B65" s="187" t="s">
        <v>117</v>
      </c>
      <c r="C65" s="37" t="str">
        <f>IF(A65="","",VLOOKUP($A$58,IF(LEN(A65)=2,U11GB,U11GA),VLOOKUP(LEFT(A65,1),club,6,FALSE),FALSE))</f>
        <v/>
      </c>
      <c r="D65" s="37" t="str">
        <f>IF(A65="","",VLOOKUP(LEFT(A65,1),club,2,FALSE))</f>
        <v/>
      </c>
      <c r="E65" s="93"/>
      <c r="F65" s="37">
        <f>Decsheets!$V$11</f>
        <v>2.0</v>
      </c>
      <c r="H65" s="29"/>
      <c r="I65" s="188"/>
      <c r="J65" s="35" t="str">
        <f>IF($A65="","",IF(LEFT($A65,1)=J$13,$F65,""))</f>
        <v/>
      </c>
      <c r="K65" s="35" t="str">
        <f>IF($A65="","",IF(LEFT($A65,1)=K$13,$F65,""))</f>
        <v/>
      </c>
      <c r="L65" s="35" t="str">
        <f>IF($A65="","",IF(LEFT($A65,1)=L$13,$F65,""))</f>
        <v/>
      </c>
      <c r="M65" s="35" t="str">
        <f>IF($A65="","",IF(LEFT($A65,1)=M$13,$F65,""))</f>
        <v/>
      </c>
      <c r="N65" s="35" t="str">
        <f>IF($A65="","",IF(LEFT($A65,1)=N$13,$F65,""))</f>
        <v/>
      </c>
      <c r="O65" s="35" t="str">
        <f>IF($A65="","",IF(LEFT($A65,1)=O$13,$F65,""))</f>
        <v/>
      </c>
      <c r="P65" s="35" t="str">
        <f>IF($A65="","",IF(LEFT($A65,1)=P$13,$F65,""))</f>
        <v/>
      </c>
      <c r="Q65" s="35" t="str">
        <f>IF($A65="","",IF(LEFT($A65,1)=Q$13,$F65,""))</f>
        <v/>
      </c>
      <c r="R65" s="35"/>
      <c r="S65" s="29"/>
      <c r="T65" s="21" t="s">
        <v>128</v>
      </c>
      <c r="U65" s="21" t="s">
        <v>129</v>
      </c>
      <c r="V65" s="21" t="s">
        <v>160</v>
      </c>
      <c r="W65" s="21" t="s">
        <v>15</v>
      </c>
      <c r="X65" s="127" t="str">
        <f>IF(I65="","",I65)</f>
        <v/>
      </c>
    </row>
    <row r="66" spans="1:24">
      <c r="A66" s="36"/>
      <c r="B66" s="187" t="s">
        <v>118</v>
      </c>
      <c r="C66" s="37" t="str">
        <f>IF(A66="","",VLOOKUP($A$58,IF(LEN(A66)=2,U11GB,U11GA),VLOOKUP(LEFT(A66,1),club,6,FALSE),FALSE))</f>
        <v/>
      </c>
      <c r="D66" s="37" t="str">
        <f>IF(A66="","",VLOOKUP(LEFT(A66,1),club,2,FALSE))</f>
        <v/>
      </c>
      <c r="E66" s="93"/>
      <c r="F66" s="37">
        <f>Decsheets!$V$12</f>
        <v>1.0</v>
      </c>
      <c r="H66" s="29"/>
      <c r="I66" s="188"/>
      <c r="J66" s="35" t="str">
        <f>IF($A66="","",IF(LEFT($A66,1)=J$13,$F66,""))</f>
        <v/>
      </c>
      <c r="K66" s="35" t="str">
        <f>IF($A66="","",IF(LEFT($A66,1)=K$13,$F66,""))</f>
        <v/>
      </c>
      <c r="L66" s="35" t="str">
        <f>IF($A66="","",IF(LEFT($A66,1)=L$13,$F66,""))</f>
        <v/>
      </c>
      <c r="M66" s="35" t="str">
        <f>IF($A66="","",IF(LEFT($A66,1)=M$13,$F66,""))</f>
        <v/>
      </c>
      <c r="N66" s="35" t="str">
        <f>IF($A66="","",IF(LEFT($A66,1)=N$13,$F66,""))</f>
        <v/>
      </c>
      <c r="O66" s="35" t="str">
        <f>IF($A66="","",IF(LEFT($A66,1)=O$13,$F66,""))</f>
        <v/>
      </c>
      <c r="P66" s="35" t="str">
        <f>IF($A66="","",IF(LEFT($A66,1)=P$13,$F66,""))</f>
        <v/>
      </c>
      <c r="Q66" s="35" t="str">
        <f>IF($A66="","",IF(LEFT($A66,1)=Q$13,$F66,""))</f>
        <v/>
      </c>
      <c r="R66" s="35">
        <f>SUM(Decsheets!$V$5:$V$12)-(SUM(J59:Q66))</f>
        <v>10.0</v>
      </c>
      <c r="S66" s="29"/>
      <c r="T66" s="21" t="s">
        <v>128</v>
      </c>
      <c r="U66" s="21" t="s">
        <v>129</v>
      </c>
      <c r="V66" s="21" t="s">
        <v>160</v>
      </c>
      <c r="W66" s="21" t="s">
        <v>15</v>
      </c>
      <c r="X66" s="127" t="str">
        <f>IF(I66="","",I66)</f>
        <v/>
      </c>
    </row>
    <row r="67" spans="1:24">
      <c r="A67" s="32" t="s">
        <v>62</v>
      </c>
      <c r="B67" s="31"/>
      <c r="C67" s="40" t="s">
        <v>165</v>
      </c>
      <c r="D67" s="39"/>
      <c r="E67" s="115" t="s">
        <v>145</v>
      </c>
      <c r="F67" s="39"/>
      <c r="G67" s="29"/>
      <c r="H67" s="29"/>
      <c r="I67" s="29"/>
      <c r="J67" s="35"/>
      <c r="K67" s="35"/>
      <c r="L67" s="35"/>
      <c r="M67" s="35"/>
      <c r="N67" s="35"/>
      <c r="O67" s="35"/>
      <c r="P67" s="35"/>
      <c r="Q67" s="35"/>
      <c r="R67" s="35"/>
      <c r="S67" s="29" t="s">
        <v>166</v>
      </c>
    </row>
    <row r="68" spans="1:24">
      <c r="A68" s="36" t="s">
        <v>138</v>
      </c>
      <c r="B68" s="187">
        <v>1.0</v>
      </c>
      <c r="C68" s="37" t="str">
        <f>IF(A68="","",VLOOKUP($A$67,IF(LEN(A68)=2,U11GB,U11GA),VLOOKUP(LEFT(A68,1),club,6,FALSE),FALSE))</f>
        <v>Ella Goodall</v>
      </c>
      <c r="D68" s="37" t="str">
        <f>IF(A68="","",VLOOKUP(LEFT(A68,1),club,2,FALSE))</f>
        <v>TVH</v>
      </c>
      <c r="E68" s="93">
        <v>24.74</v>
      </c>
      <c r="F68" s="37">
        <f>Decsheets!$U$5</f>
        <v>16.0</v>
      </c>
      <c r="G68" s="29"/>
      <c r="H68" s="29"/>
      <c r="I68" s="39"/>
      <c r="J68" s="35" t="str">
        <f>IF($A68="","",IF(LEFT($A68,1)=J$13,$F68,""))</f>
        <v/>
      </c>
      <c r="K68" s="35" t="str">
        <f>IF($A68="","",IF(LEFT($A68,1)=K$13,$F68,""))</f>
        <v/>
      </c>
      <c r="L68" s="35" t="str">
        <f>IF($A68="","",IF(LEFT($A68,1)=L$13,$F68,""))</f>
        <v/>
      </c>
      <c r="M68" s="35" t="str">
        <f>IF($A68="","",IF(LEFT($A68,1)=M$13,$F68,""))</f>
        <v/>
      </c>
      <c r="N68" s="35">
        <f>IF($A68="","",IF(LEFT($A68,1)=N$13,$F68,""))</f>
        <v>16.0</v>
      </c>
      <c r="O68" s="35" t="str">
        <f>IF($A68="","",IF(LEFT($A68,1)=O$13,$F68,""))</f>
        <v/>
      </c>
      <c r="P68" s="35" t="str">
        <f>IF($A68="","",IF(LEFT($A68,1)=P$13,$F68,""))</f>
        <v/>
      </c>
      <c r="Q68" s="35" t="str">
        <f>IF($A68="","",IF(LEFT($A68,1)=Q$13,$F68,""))</f>
        <v/>
      </c>
      <c r="R68" s="35"/>
      <c r="S68" s="29"/>
      <c r="T68" s="21" t="s">
        <v>128</v>
      </c>
      <c r="U68" s="21" t="s">
        <v>129</v>
      </c>
      <c r="V68" s="21" t="s">
        <v>62</v>
      </c>
      <c r="W68" s="21" t="s">
        <v>10</v>
      </c>
    </row>
    <row r="69" spans="1:24">
      <c r="A69" s="36" t="s">
        <v>130</v>
      </c>
      <c r="B69" s="187">
        <v>2.0</v>
      </c>
      <c r="C69" s="37" t="str">
        <f>IF(A69="","",VLOOKUP($A$67,IF(LEN(A69)=2,U11GB,U11GA),VLOOKUP(LEFT(A69,1),club,6,FALSE),FALSE))</f>
        <v>Skye Kelly</v>
      </c>
      <c r="D69" s="37" t="str">
        <f>IF(A69="","",VLOOKUP(LEFT(A69,1),club,2,FALSE))</f>
        <v>Heathside</v>
      </c>
      <c r="E69" s="93">
        <v>23.32</v>
      </c>
      <c r="F69" s="37">
        <f>Decsheets!$U$6</f>
        <v>14.0</v>
      </c>
      <c r="G69" s="29"/>
      <c r="H69" s="29"/>
      <c r="I69" s="39"/>
      <c r="J69" s="35" t="str">
        <f>IF($A69="","",IF(LEFT($A69,1)=J$13,$F69,""))</f>
        <v/>
      </c>
      <c r="K69" s="35" t="str">
        <f>IF($A69="","",IF(LEFT($A69,1)=K$13,$F69,""))</f>
        <v/>
      </c>
      <c r="L69" s="35" t="str">
        <f>IF($A69="","",IF(LEFT($A69,1)=L$13,$F69,""))</f>
        <v/>
      </c>
      <c r="M69" s="35">
        <f>IF($A69="","",IF(LEFT($A69,1)=M$13,$F69,""))</f>
        <v>14.0</v>
      </c>
      <c r="N69" s="35" t="str">
        <f>IF($A69="","",IF(LEFT($A69,1)=N$13,$F69,""))</f>
        <v/>
      </c>
      <c r="O69" s="35" t="str">
        <f>IF($A69="","",IF(LEFT($A69,1)=O$13,$F69,""))</f>
        <v/>
      </c>
      <c r="P69" s="35" t="str">
        <f>IF($A69="","",IF(LEFT($A69,1)=P$13,$F69,""))</f>
        <v/>
      </c>
      <c r="Q69" s="35" t="str">
        <f>IF($A69="","",IF(LEFT($A69,1)=Q$13,$F69,""))</f>
        <v/>
      </c>
      <c r="R69" s="35"/>
      <c r="S69" s="29"/>
      <c r="T69" s="21" t="s">
        <v>128</v>
      </c>
      <c r="U69" s="21" t="s">
        <v>129</v>
      </c>
      <c r="V69" s="21" t="s">
        <v>62</v>
      </c>
      <c r="W69" s="21" t="s">
        <v>10</v>
      </c>
    </row>
    <row r="70" spans="1:24">
      <c r="A70" s="36"/>
      <c r="B70" s="187">
        <v>3.0</v>
      </c>
      <c r="C70" s="37" t="str">
        <f>IF(A70="","",VLOOKUP($A$67,IF(LEN(A70)=2,U11GB,U11GA),VLOOKUP(LEFT(A70,1),club,6,FALSE),FALSE))</f>
        <v/>
      </c>
      <c r="D70" s="37" t="str">
        <f>IF(A70="","",VLOOKUP(LEFT(A70,1),club,2,FALSE))</f>
        <v/>
      </c>
      <c r="E70" s="93"/>
      <c r="F70" s="37">
        <f>Decsheets!$U$7</f>
        <v>12.0</v>
      </c>
      <c r="G70" s="29"/>
      <c r="H70" s="29"/>
      <c r="I70" s="39"/>
      <c r="J70" s="35" t="str">
        <f>IF($A70="","",IF(LEFT($A70,1)=J$13,$F70,""))</f>
        <v/>
      </c>
      <c r="K70" s="35" t="str">
        <f>IF($A70="","",IF(LEFT($A70,1)=K$13,$F70,""))</f>
        <v/>
      </c>
      <c r="L70" s="35" t="str">
        <f>IF($A70="","",IF(LEFT($A70,1)=L$13,$F70,""))</f>
        <v/>
      </c>
      <c r="M70" s="35" t="str">
        <f>IF($A70="","",IF(LEFT($A70,1)=M$13,$F70,""))</f>
        <v/>
      </c>
      <c r="N70" s="35" t="str">
        <f>IF($A70="","",IF(LEFT($A70,1)=N$13,$F70,""))</f>
        <v/>
      </c>
      <c r="O70" s="35" t="str">
        <f>IF($A70="","",IF(LEFT($A70,1)=O$13,$F70,""))</f>
        <v/>
      </c>
      <c r="P70" s="35" t="str">
        <f>IF($A70="","",IF(LEFT($A70,1)=P$13,$F70,""))</f>
        <v/>
      </c>
      <c r="Q70" s="35" t="str">
        <f>IF($A70="","",IF(LEFT($A70,1)=Q$13,$F70,""))</f>
        <v/>
      </c>
      <c r="R70" s="35"/>
      <c r="S70" s="29"/>
      <c r="T70" s="21" t="s">
        <v>128</v>
      </c>
      <c r="U70" s="21" t="s">
        <v>129</v>
      </c>
      <c r="V70" s="21" t="s">
        <v>62</v>
      </c>
      <c r="W70" s="21" t="s">
        <v>10</v>
      </c>
    </row>
    <row r="71" spans="1:24">
      <c r="A71" s="36"/>
      <c r="B71" s="187" t="s">
        <v>114</v>
      </c>
      <c r="C71" s="37" t="str">
        <f>IF(A71="","",VLOOKUP($A$67,IF(LEN(A71)=2,U11GB,U11GA),VLOOKUP(LEFT(A71,1),club,6,FALSE),FALSE))</f>
        <v/>
      </c>
      <c r="D71" s="37" t="str">
        <f>IF(A71="","",VLOOKUP(LEFT(A71,1),club,2,FALSE))</f>
        <v/>
      </c>
      <c r="E71" s="93"/>
      <c r="F71" s="37">
        <f>Decsheets!$U$8</f>
        <v>10.0</v>
      </c>
      <c r="G71" s="29"/>
      <c r="H71" s="29"/>
      <c r="I71" s="39"/>
      <c r="J71" s="35" t="str">
        <f>IF($A71="","",IF(LEFT($A71,1)=J$13,$F71,""))</f>
        <v/>
      </c>
      <c r="K71" s="35" t="str">
        <f>IF($A71="","",IF(LEFT($A71,1)=K$13,$F71,""))</f>
        <v/>
      </c>
      <c r="L71" s="35" t="str">
        <f>IF($A71="","",IF(LEFT($A71,1)=L$13,$F71,""))</f>
        <v/>
      </c>
      <c r="M71" s="35" t="str">
        <f>IF($A71="","",IF(LEFT($A71,1)=M$13,$F71,""))</f>
        <v/>
      </c>
      <c r="N71" s="35" t="str">
        <f>IF($A71="","",IF(LEFT($A71,1)=N$13,$F71,""))</f>
        <v/>
      </c>
      <c r="O71" s="35" t="str">
        <f>IF($A71="","",IF(LEFT($A71,1)=O$13,$F71,""))</f>
        <v/>
      </c>
      <c r="P71" s="35" t="str">
        <f>IF($A71="","",IF(LEFT($A71,1)=P$13,$F71,""))</f>
        <v/>
      </c>
      <c r="Q71" s="35" t="str">
        <f>IF($A71="","",IF(LEFT($A71,1)=Q$13,$F71,""))</f>
        <v/>
      </c>
      <c r="R71" s="35"/>
      <c r="S71" s="29"/>
      <c r="T71" s="21" t="s">
        <v>128</v>
      </c>
      <c r="U71" s="21" t="s">
        <v>129</v>
      </c>
      <c r="V71" s="21" t="s">
        <v>62</v>
      </c>
      <c r="W71" s="21" t="s">
        <v>10</v>
      </c>
    </row>
    <row r="72" spans="1:24">
      <c r="A72" s="36"/>
      <c r="B72" s="187" t="s">
        <v>115</v>
      </c>
      <c r="C72" s="37" t="str">
        <f>IF(A72="","",VLOOKUP($A$67,IF(LEN(A72)=2,U11GB,U11GA),VLOOKUP(LEFT(A72,1),club,6,FALSE),FALSE))</f>
        <v/>
      </c>
      <c r="D72" s="37" t="str">
        <f>IF(A72="","",VLOOKUP(LEFT(A72,1),club,2,FALSE))</f>
        <v/>
      </c>
      <c r="E72" s="93"/>
      <c r="F72" s="37">
        <f>Decsheets!$U$9</f>
        <v>8.0</v>
      </c>
      <c r="G72" s="29"/>
      <c r="H72" s="29"/>
      <c r="I72" s="39"/>
      <c r="J72" s="35" t="str">
        <f>IF($A72="","",IF(LEFT($A72,1)=J$13,$F72,""))</f>
        <v/>
      </c>
      <c r="K72" s="35" t="str">
        <f>IF($A72="","",IF(LEFT($A72,1)=K$13,$F72,""))</f>
        <v/>
      </c>
      <c r="L72" s="35" t="str">
        <f>IF($A72="","",IF(LEFT($A72,1)=L$13,$F72,""))</f>
        <v/>
      </c>
      <c r="M72" s="35" t="str">
        <f>IF($A72="","",IF(LEFT($A72,1)=M$13,$F72,""))</f>
        <v/>
      </c>
      <c r="N72" s="35" t="str">
        <f>IF($A72="","",IF(LEFT($A72,1)=N$13,$F72,""))</f>
        <v/>
      </c>
      <c r="O72" s="35" t="str">
        <f>IF($A72="","",IF(LEFT($A72,1)=O$13,$F72,""))</f>
        <v/>
      </c>
      <c r="P72" s="35" t="str">
        <f>IF($A72="","",IF(LEFT($A72,1)=P$13,$F72,""))</f>
        <v/>
      </c>
      <c r="Q72" s="35" t="str">
        <f>IF($A72="","",IF(LEFT($A72,1)=Q$13,$F72,""))</f>
        <v/>
      </c>
      <c r="R72" s="35"/>
      <c r="S72" s="29"/>
      <c r="T72" s="21" t="s">
        <v>128</v>
      </c>
      <c r="U72" s="21" t="s">
        <v>129</v>
      </c>
      <c r="V72" s="21" t="s">
        <v>62</v>
      </c>
      <c r="W72" s="21" t="s">
        <v>10</v>
      </c>
    </row>
    <row r="73" spans="1:24">
      <c r="A73" s="36"/>
      <c r="B73" s="187" t="s">
        <v>116</v>
      </c>
      <c r="C73" s="37" t="str">
        <f>IF(A73="","",VLOOKUP($A$67,IF(LEN(A73)=2,U11GB,U11GA),VLOOKUP(LEFT(A73,1),club,6,FALSE),FALSE))</f>
        <v/>
      </c>
      <c r="D73" s="37" t="str">
        <f>IF(A73="","",VLOOKUP(LEFT(A73,1),club,2,FALSE))</f>
        <v/>
      </c>
      <c r="E73" s="93"/>
      <c r="F73" s="37">
        <f>Decsheets!$U$10</f>
        <v>6.0</v>
      </c>
      <c r="G73" s="29"/>
      <c r="H73" s="29"/>
      <c r="I73" s="39"/>
      <c r="J73" s="35" t="str">
        <f>IF($A73="","",IF(LEFT($A73,1)=J$13,$F73,""))</f>
        <v/>
      </c>
      <c r="K73" s="35" t="str">
        <f>IF($A73="","",IF(LEFT($A73,1)=K$13,$F73,""))</f>
        <v/>
      </c>
      <c r="L73" s="35" t="str">
        <f>IF($A73="","",IF(LEFT($A73,1)=L$13,$F73,""))</f>
        <v/>
      </c>
      <c r="M73" s="35" t="str">
        <f>IF($A73="","",IF(LEFT($A73,1)=M$13,$F73,""))</f>
        <v/>
      </c>
      <c r="N73" s="35" t="str">
        <f>IF($A73="","",IF(LEFT($A73,1)=N$13,$F73,""))</f>
        <v/>
      </c>
      <c r="O73" s="35" t="str">
        <f>IF($A73="","",IF(LEFT($A73,1)=O$13,$F73,""))</f>
        <v/>
      </c>
      <c r="P73" s="35" t="str">
        <f>IF($A73="","",IF(LEFT($A73,1)=P$13,$F73,""))</f>
        <v/>
      </c>
      <c r="Q73" s="35" t="str">
        <f>IF($A73="","",IF(LEFT($A73,1)=Q$13,$F73,""))</f>
        <v/>
      </c>
      <c r="R73" s="35"/>
      <c r="S73" s="29"/>
      <c r="T73" s="21" t="s">
        <v>128</v>
      </c>
      <c r="U73" s="21" t="s">
        <v>129</v>
      </c>
      <c r="V73" s="21" t="s">
        <v>62</v>
      </c>
      <c r="W73" s="21" t="s">
        <v>10</v>
      </c>
    </row>
    <row r="74" spans="1:24">
      <c r="A74" s="36"/>
      <c r="B74" s="187" t="s">
        <v>117</v>
      </c>
      <c r="C74" s="37" t="str">
        <f>IF(A74="","",VLOOKUP($A$67,IF(LEN(A74)=2,U11GB,U11GA),VLOOKUP(LEFT(A74,1),club,6,FALSE),FALSE))</f>
        <v/>
      </c>
      <c r="D74" s="37" t="str">
        <f>IF(A74="","",VLOOKUP(LEFT(A74,1),club,2,FALSE))</f>
        <v/>
      </c>
      <c r="E74" s="93"/>
      <c r="F74" s="37">
        <f>Decsheets!$U$11</f>
        <v>4.0</v>
      </c>
      <c r="G74" s="29"/>
      <c r="H74" s="29"/>
      <c r="I74" s="39"/>
      <c r="J74" s="35" t="str">
        <f>IF($A74="","",IF(LEFT($A74,1)=J$13,$F74,""))</f>
        <v/>
      </c>
      <c r="K74" s="35" t="str">
        <f>IF($A74="","",IF(LEFT($A74,1)=K$13,$F74,""))</f>
        <v/>
      </c>
      <c r="L74" s="35" t="str">
        <f>IF($A74="","",IF(LEFT($A74,1)=L$13,$F74,""))</f>
        <v/>
      </c>
      <c r="M74" s="35" t="str">
        <f>IF($A74="","",IF(LEFT($A74,1)=M$13,$F74,""))</f>
        <v/>
      </c>
      <c r="N74" s="35" t="str">
        <f>IF($A74="","",IF(LEFT($A74,1)=N$13,$F74,""))</f>
        <v/>
      </c>
      <c r="O74" s="35" t="str">
        <f>IF($A74="","",IF(LEFT($A74,1)=O$13,$F74,""))</f>
        <v/>
      </c>
      <c r="P74" s="35" t="str">
        <f>IF($A74="","",IF(LEFT($A74,1)=P$13,$F74,""))</f>
        <v/>
      </c>
      <c r="Q74" s="35" t="str">
        <f>IF($A74="","",IF(LEFT($A74,1)=Q$13,$F74,""))</f>
        <v/>
      </c>
      <c r="R74" s="35"/>
      <c r="S74" s="29"/>
      <c r="T74" s="21" t="s">
        <v>128</v>
      </c>
      <c r="U74" s="21" t="s">
        <v>129</v>
      </c>
      <c r="V74" s="21" t="s">
        <v>62</v>
      </c>
      <c r="W74" s="21" t="s">
        <v>10</v>
      </c>
    </row>
    <row r="75" spans="1:24">
      <c r="A75" s="36"/>
      <c r="B75" s="187" t="s">
        <v>118</v>
      </c>
      <c r="C75" s="37" t="str">
        <f>IF(A75="","",VLOOKUP($A$67,IF(LEN(A75)=2,U11GB,U11GA),VLOOKUP(LEFT(A75,1),club,6,FALSE),FALSE))</f>
        <v/>
      </c>
      <c r="D75" s="37" t="str">
        <f>IF(A75="","",VLOOKUP(LEFT(A75,1),club,2,FALSE))</f>
        <v/>
      </c>
      <c r="E75" s="93"/>
      <c r="F75" s="37">
        <f>Decsheets!$U$12</f>
        <v>2.0</v>
      </c>
      <c r="G75" s="29"/>
      <c r="H75" s="29"/>
      <c r="I75" s="39"/>
      <c r="J75" s="35" t="str">
        <f>IF($A75="","",IF(LEFT($A75,1)=J$13,$F75,""))</f>
        <v/>
      </c>
      <c r="K75" s="35" t="str">
        <f>IF($A75="","",IF(LEFT($A75,1)=K$13,$F75,""))</f>
        <v/>
      </c>
      <c r="L75" s="35" t="str">
        <f>IF($A75="","",IF(LEFT($A75,1)=L$13,$F75,""))</f>
        <v/>
      </c>
      <c r="M75" s="35" t="str">
        <f>IF($A75="","",IF(LEFT($A75,1)=M$13,$F75,""))</f>
        <v/>
      </c>
      <c r="N75" s="35" t="str">
        <f>IF($A75="","",IF(LEFT($A75,1)=N$13,$F75,""))</f>
        <v/>
      </c>
      <c r="O75" s="35" t="str">
        <f>IF($A75="","",IF(LEFT($A75,1)=O$13,$F75,""))</f>
        <v/>
      </c>
      <c r="P75" s="35" t="str">
        <f>IF($A75="","",IF(LEFT($A75,1)=P$13,$F75,""))</f>
        <v/>
      </c>
      <c r="Q75" s="35" t="str">
        <f>IF($A75="","",IF(LEFT($A75,1)=Q$13,$F75,""))</f>
        <v/>
      </c>
      <c r="R75" s="35">
        <f>SUM(Decsheets!$U$5:$U$12)-(SUM(J68:Q75))</f>
        <v>42.0</v>
      </c>
      <c r="S75" s="29"/>
      <c r="T75" s="21" t="s">
        <v>128</v>
      </c>
      <c r="U75" s="21" t="s">
        <v>129</v>
      </c>
      <c r="V75" s="21" t="s">
        <v>62</v>
      </c>
      <c r="W75" s="21" t="s">
        <v>10</v>
      </c>
    </row>
    <row r="76" spans="1:24">
      <c r="A76" s="32" t="s">
        <v>62</v>
      </c>
      <c r="B76" s="31"/>
      <c r="C76" s="40" t="s">
        <v>167</v>
      </c>
      <c r="D76" s="39"/>
      <c r="E76" s="115" t="s">
        <v>145</v>
      </c>
      <c r="F76" s="39"/>
      <c r="G76" s="29"/>
      <c r="H76" s="29"/>
      <c r="I76" s="29"/>
      <c r="J76" s="35"/>
      <c r="K76" s="35"/>
      <c r="L76" s="35"/>
      <c r="M76" s="35"/>
      <c r="N76" s="35"/>
      <c r="O76" s="35"/>
      <c r="P76" s="35"/>
      <c r="Q76" s="35"/>
      <c r="R76" s="35"/>
      <c r="S76" s="29" t="s">
        <v>168</v>
      </c>
    </row>
    <row r="77" spans="1:24">
      <c r="A77" s="36" t="s">
        <v>127</v>
      </c>
      <c r="B77" s="187">
        <v>1.0</v>
      </c>
      <c r="C77" s="37" t="str">
        <f>IF(A77="","",VLOOKUP($A$76,IF(LEN(A77)=2,U11GB,U11GA),VLOOKUP(LEFT(A77,1),club,6,FALSE),FALSE))</f>
        <v>Olivia Sparks</v>
      </c>
      <c r="D77" s="37" t="str">
        <f>IF(A77="","",VLOOKUP(LEFT(A77,1),club,2,FALSE))</f>
        <v>TVH</v>
      </c>
      <c r="E77" s="93">
        <v>15.14</v>
      </c>
      <c r="F77" s="37">
        <f>Decsheets!$V$5</f>
        <v>8.0</v>
      </c>
      <c r="G77" s="29"/>
      <c r="H77" s="29"/>
      <c r="I77" s="39"/>
      <c r="J77" s="35" t="str">
        <f>IF($A77="","",IF(LEFT($A77,1)=J$13,$F77,""))</f>
        <v/>
      </c>
      <c r="K77" s="35" t="str">
        <f>IF($A77="","",IF(LEFT($A77,1)=K$13,$F77,""))</f>
        <v/>
      </c>
      <c r="L77" s="35" t="str">
        <f>IF($A77="","",IF(LEFT($A77,1)=L$13,$F77,""))</f>
        <v/>
      </c>
      <c r="M77" s="35" t="str">
        <f>IF($A77="","",IF(LEFT($A77,1)=M$13,$F77,""))</f>
        <v/>
      </c>
      <c r="N77" s="35">
        <f>IF($A77="","",IF(LEFT($A77,1)=N$13,$F77,""))</f>
        <v>8.0</v>
      </c>
      <c r="O77" s="35" t="str">
        <f>IF($A77="","",IF(LEFT($A77,1)=O$13,$F77,""))</f>
        <v/>
      </c>
      <c r="P77" s="35" t="str">
        <f>IF($A77="","",IF(LEFT($A77,1)=P$13,$F77,""))</f>
        <v/>
      </c>
      <c r="Q77" s="35" t="str">
        <f>IF($A77="","",IF(LEFT($A77,1)=Q$13,$F77,""))</f>
        <v/>
      </c>
      <c r="R77" s="35"/>
      <c r="S77" s="29"/>
      <c r="T77" s="21" t="s">
        <v>128</v>
      </c>
      <c r="U77" s="21" t="s">
        <v>129</v>
      </c>
      <c r="V77" s="21" t="s">
        <v>62</v>
      </c>
      <c r="W77" s="21" t="s">
        <v>15</v>
      </c>
    </row>
    <row r="78" spans="1:24">
      <c r="A78" s="36"/>
      <c r="B78" s="187">
        <v>2.0</v>
      </c>
      <c r="C78" s="37" t="str">
        <f>IF(A78="","",VLOOKUP($A$76,IF(LEN(A78)=2,U11GB,U11GA),VLOOKUP(LEFT(A78,1),club,6,FALSE),FALSE))</f>
        <v/>
      </c>
      <c r="D78" s="37" t="str">
        <f>IF(A78="","",VLOOKUP(LEFT(A78,1),club,2,FALSE))</f>
        <v/>
      </c>
      <c r="E78" s="93"/>
      <c r="F78" s="37">
        <f>Decsheets!$V$6</f>
        <v>7.0</v>
      </c>
      <c r="G78" s="29"/>
      <c r="H78" s="29"/>
      <c r="I78" s="39"/>
      <c r="J78" s="35" t="str">
        <f>IF($A78="","",IF(LEFT($A78,1)=J$13,$F78,""))</f>
        <v/>
      </c>
      <c r="K78" s="35" t="str">
        <f>IF($A78="","",IF(LEFT($A78,1)=K$13,$F78,""))</f>
        <v/>
      </c>
      <c r="L78" s="35" t="str">
        <f>IF($A78="","",IF(LEFT($A78,1)=L$13,$F78,""))</f>
        <v/>
      </c>
      <c r="M78" s="35" t="str">
        <f>IF($A78="","",IF(LEFT($A78,1)=M$13,$F78,""))</f>
        <v/>
      </c>
      <c r="N78" s="35" t="str">
        <f>IF($A78="","",IF(LEFT($A78,1)=N$13,$F78,""))</f>
        <v/>
      </c>
      <c r="O78" s="35" t="str">
        <f>IF($A78="","",IF(LEFT($A78,1)=O$13,$F78,""))</f>
        <v/>
      </c>
      <c r="P78" s="35" t="str">
        <f>IF($A78="","",IF(LEFT($A78,1)=P$13,$F78,""))</f>
        <v/>
      </c>
      <c r="Q78" s="35" t="str">
        <f>IF($A78="","",IF(LEFT($A78,1)=Q$13,$F78,""))</f>
        <v/>
      </c>
      <c r="R78" s="35"/>
      <c r="S78" s="29"/>
      <c r="T78" s="21" t="s">
        <v>128</v>
      </c>
      <c r="U78" s="21" t="s">
        <v>129</v>
      </c>
      <c r="V78" s="21" t="s">
        <v>62</v>
      </c>
      <c r="W78" s="21" t="s">
        <v>15</v>
      </c>
    </row>
    <row r="79" spans="1:24">
      <c r="A79" s="36"/>
      <c r="B79" s="187">
        <v>3.0</v>
      </c>
      <c r="C79" s="37" t="str">
        <f>IF(A79="","",VLOOKUP($A$76,IF(LEN(A79)=2,U11GB,U11GA),VLOOKUP(LEFT(A79,1),club,6,FALSE),FALSE))</f>
        <v/>
      </c>
      <c r="D79" s="37" t="str">
        <f>IF(A79="","",VLOOKUP(LEFT(A79,1),club,2,FALSE))</f>
        <v/>
      </c>
      <c r="E79" s="93"/>
      <c r="F79" s="37">
        <f>Decsheets!$V$7</f>
        <v>6.0</v>
      </c>
      <c r="G79" s="29"/>
      <c r="H79" s="29"/>
      <c r="I79" s="39"/>
      <c r="J79" s="35" t="str">
        <f>IF($A79="","",IF(LEFT($A79,1)=J$13,$F79,""))</f>
        <v/>
      </c>
      <c r="K79" s="35" t="str">
        <f>IF($A79="","",IF(LEFT($A79,1)=K$13,$F79,""))</f>
        <v/>
      </c>
      <c r="L79" s="35" t="str">
        <f>IF($A79="","",IF(LEFT($A79,1)=L$13,$F79,""))</f>
        <v/>
      </c>
      <c r="M79" s="35" t="str">
        <f>IF($A79="","",IF(LEFT($A79,1)=M$13,$F79,""))</f>
        <v/>
      </c>
      <c r="N79" s="35" t="str">
        <f>IF($A79="","",IF(LEFT($A79,1)=N$13,$F79,""))</f>
        <v/>
      </c>
      <c r="O79" s="35" t="str">
        <f>IF($A79="","",IF(LEFT($A79,1)=O$13,$F79,""))</f>
        <v/>
      </c>
      <c r="P79" s="35" t="str">
        <f>IF($A79="","",IF(LEFT($A79,1)=P$13,$F79,""))</f>
        <v/>
      </c>
      <c r="Q79" s="35" t="str">
        <f>IF($A79="","",IF(LEFT($A79,1)=Q$13,$F79,""))</f>
        <v/>
      </c>
      <c r="R79" s="35"/>
      <c r="S79" s="29"/>
      <c r="T79" s="21" t="s">
        <v>128</v>
      </c>
      <c r="U79" s="21" t="s">
        <v>129</v>
      </c>
      <c r="V79" s="21" t="s">
        <v>62</v>
      </c>
      <c r="W79" s="21" t="s">
        <v>15</v>
      </c>
    </row>
    <row r="80" spans="1:24">
      <c r="A80" s="36"/>
      <c r="B80" s="187" t="s">
        <v>114</v>
      </c>
      <c r="C80" s="37" t="str">
        <f>IF(A80="","",VLOOKUP($A$76,IF(LEN(A80)=2,U11GB,U11GA),VLOOKUP(LEFT(A80,1),club,6,FALSE),FALSE))</f>
        <v/>
      </c>
      <c r="D80" s="37" t="str">
        <f>IF(A80="","",VLOOKUP(LEFT(A80,1),club,2,FALSE))</f>
        <v/>
      </c>
      <c r="E80" s="93"/>
      <c r="F80" s="37">
        <f>Decsheets!$V$8</f>
        <v>5.0</v>
      </c>
      <c r="G80" s="29"/>
      <c r="H80" s="29"/>
      <c r="I80" s="39"/>
      <c r="J80" s="35" t="str">
        <f>IF($A80="","",IF(LEFT($A80,1)=J$13,$F80,""))</f>
        <v/>
      </c>
      <c r="K80" s="35" t="str">
        <f>IF($A80="","",IF(LEFT($A80,1)=K$13,$F80,""))</f>
        <v/>
      </c>
      <c r="L80" s="35" t="str">
        <f>IF($A80="","",IF(LEFT($A80,1)=L$13,$F80,""))</f>
        <v/>
      </c>
      <c r="M80" s="35" t="str">
        <f>IF($A80="","",IF(LEFT($A80,1)=M$13,$F80,""))</f>
        <v/>
      </c>
      <c r="N80" s="35" t="str">
        <f>IF($A80="","",IF(LEFT($A80,1)=N$13,$F80,""))</f>
        <v/>
      </c>
      <c r="O80" s="35" t="str">
        <f>IF($A80="","",IF(LEFT($A80,1)=O$13,$F80,""))</f>
        <v/>
      </c>
      <c r="P80" s="35" t="str">
        <f>IF($A80="","",IF(LEFT($A80,1)=P$13,$F80,""))</f>
        <v/>
      </c>
      <c r="Q80" s="35" t="str">
        <f>IF($A80="","",IF(LEFT($A80,1)=Q$13,$F80,""))</f>
        <v/>
      </c>
      <c r="R80" s="35"/>
      <c r="S80" s="29"/>
      <c r="T80" s="21" t="s">
        <v>128</v>
      </c>
      <c r="U80" s="21" t="s">
        <v>129</v>
      </c>
      <c r="V80" s="21" t="s">
        <v>62</v>
      </c>
      <c r="W80" s="21" t="s">
        <v>15</v>
      </c>
    </row>
    <row r="81" spans="1:24">
      <c r="A81" s="36"/>
      <c r="B81" s="187" t="s">
        <v>115</v>
      </c>
      <c r="C81" s="37" t="str">
        <f>IF(A81="","",VLOOKUP($A$76,IF(LEN(A81)=2,U11GB,U11GA),VLOOKUP(LEFT(A81,1),club,6,FALSE),FALSE))</f>
        <v/>
      </c>
      <c r="D81" s="37" t="str">
        <f>IF(A81="","",VLOOKUP(LEFT(A81,1),club,2,FALSE))</f>
        <v/>
      </c>
      <c r="E81" s="93"/>
      <c r="F81" s="37">
        <f>Decsheets!$V$9</f>
        <v>4.0</v>
      </c>
      <c r="G81" s="29"/>
      <c r="H81" s="29"/>
      <c r="I81" s="39"/>
      <c r="J81" s="35" t="str">
        <f>IF($A81="","",IF(LEFT($A81,1)=J$13,$F81,""))</f>
        <v/>
      </c>
      <c r="K81" s="35" t="str">
        <f>IF($A81="","",IF(LEFT($A81,1)=K$13,$F81,""))</f>
        <v/>
      </c>
      <c r="L81" s="35" t="str">
        <f>IF($A81="","",IF(LEFT($A81,1)=L$13,$F81,""))</f>
        <v/>
      </c>
      <c r="M81" s="35" t="str">
        <f>IF($A81="","",IF(LEFT($A81,1)=M$13,$F81,""))</f>
        <v/>
      </c>
      <c r="N81" s="35" t="str">
        <f>IF($A81="","",IF(LEFT($A81,1)=N$13,$F81,""))</f>
        <v/>
      </c>
      <c r="O81" s="35" t="str">
        <f>IF($A81="","",IF(LEFT($A81,1)=O$13,$F81,""))</f>
        <v/>
      </c>
      <c r="P81" s="35" t="str">
        <f>IF($A81="","",IF(LEFT($A81,1)=P$13,$F81,""))</f>
        <v/>
      </c>
      <c r="Q81" s="35" t="str">
        <f>IF($A81="","",IF(LEFT($A81,1)=Q$13,$F81,""))</f>
        <v/>
      </c>
      <c r="R81" s="35"/>
      <c r="S81" s="29"/>
      <c r="T81" s="21" t="s">
        <v>128</v>
      </c>
      <c r="U81" s="21" t="s">
        <v>129</v>
      </c>
      <c r="V81" s="21" t="s">
        <v>62</v>
      </c>
      <c r="W81" s="21" t="s">
        <v>15</v>
      </c>
    </row>
    <row r="82" spans="1:24">
      <c r="A82" s="36"/>
      <c r="B82" s="187" t="s">
        <v>116</v>
      </c>
      <c r="C82" s="37" t="str">
        <f>IF(A82="","",VLOOKUP($A$76,IF(LEN(A82)=2,U11GB,U11GA),VLOOKUP(LEFT(A82,1),club,6,FALSE),FALSE))</f>
        <v/>
      </c>
      <c r="D82" s="37" t="str">
        <f>IF(A82="","",VLOOKUP(LEFT(A82,1),club,2,FALSE))</f>
        <v/>
      </c>
      <c r="E82" s="93"/>
      <c r="F82" s="37">
        <f>Decsheets!$V$10</f>
        <v>3.0</v>
      </c>
      <c r="G82" s="29"/>
      <c r="H82" s="29"/>
      <c r="I82" s="39"/>
      <c r="J82" s="35" t="str">
        <f>IF($A82="","",IF(LEFT($A82,1)=J$13,$F82,""))</f>
        <v/>
      </c>
      <c r="K82" s="35" t="str">
        <f>IF($A82="","",IF(LEFT($A82,1)=K$13,$F82,""))</f>
        <v/>
      </c>
      <c r="L82" s="35" t="str">
        <f>IF($A82="","",IF(LEFT($A82,1)=L$13,$F82,""))</f>
        <v/>
      </c>
      <c r="M82" s="35" t="str">
        <f>IF($A82="","",IF(LEFT($A82,1)=M$13,$F82,""))</f>
        <v/>
      </c>
      <c r="N82" s="35" t="str">
        <f>IF($A82="","",IF(LEFT($A82,1)=N$13,$F82,""))</f>
        <v/>
      </c>
      <c r="O82" s="35" t="str">
        <f>IF($A82="","",IF(LEFT($A82,1)=O$13,$F82,""))</f>
        <v/>
      </c>
      <c r="P82" s="35" t="str">
        <f>IF($A82="","",IF(LEFT($A82,1)=P$13,$F82,""))</f>
        <v/>
      </c>
      <c r="Q82" s="35" t="str">
        <f>IF($A82="","",IF(LEFT($A82,1)=Q$13,$F82,""))</f>
        <v/>
      </c>
      <c r="R82" s="35"/>
      <c r="S82" s="29"/>
      <c r="T82" s="21" t="s">
        <v>128</v>
      </c>
      <c r="U82" s="21" t="s">
        <v>129</v>
      </c>
      <c r="V82" s="21" t="s">
        <v>62</v>
      </c>
      <c r="W82" s="21" t="s">
        <v>15</v>
      </c>
    </row>
    <row r="83" spans="1:24">
      <c r="A83" s="36"/>
      <c r="B83" s="187" t="s">
        <v>117</v>
      </c>
      <c r="C83" s="37" t="str">
        <f>IF(A83="","",VLOOKUP($A$76,IF(LEN(A83)=2,U11GB,U11GA),VLOOKUP(LEFT(A83,1),club,6,FALSE),FALSE))</f>
        <v/>
      </c>
      <c r="D83" s="37" t="str">
        <f>IF(A83="","",VLOOKUP(LEFT(A83,1),club,2,FALSE))</f>
        <v/>
      </c>
      <c r="E83" s="93"/>
      <c r="F83" s="37">
        <f>Decsheets!$V$11</f>
        <v>2.0</v>
      </c>
      <c r="G83" s="29"/>
      <c r="H83" s="29"/>
      <c r="I83" s="39"/>
      <c r="J83" s="35" t="str">
        <f>IF($A83="","",IF(LEFT($A83,1)=J$13,$F83,""))</f>
        <v/>
      </c>
      <c r="K83" s="35" t="str">
        <f>IF($A83="","",IF(LEFT($A83,1)=K$13,$F83,""))</f>
        <v/>
      </c>
      <c r="L83" s="35" t="str">
        <f>IF($A83="","",IF(LEFT($A83,1)=L$13,$F83,""))</f>
        <v/>
      </c>
      <c r="M83" s="35" t="str">
        <f>IF($A83="","",IF(LEFT($A83,1)=M$13,$F83,""))</f>
        <v/>
      </c>
      <c r="N83" s="35" t="str">
        <f>IF($A83="","",IF(LEFT($A83,1)=N$13,$F83,""))</f>
        <v/>
      </c>
      <c r="O83" s="35" t="str">
        <f>IF($A83="","",IF(LEFT($A83,1)=O$13,$F83,""))</f>
        <v/>
      </c>
      <c r="P83" s="35" t="str">
        <f>IF($A83="","",IF(LEFT($A83,1)=P$13,$F83,""))</f>
        <v/>
      </c>
      <c r="Q83" s="35" t="str">
        <f>IF($A83="","",IF(LEFT($A83,1)=Q$13,$F83,""))</f>
        <v/>
      </c>
      <c r="R83" s="35"/>
      <c r="S83" s="29"/>
      <c r="T83" s="21" t="s">
        <v>128</v>
      </c>
      <c r="U83" s="21" t="s">
        <v>129</v>
      </c>
      <c r="V83" s="21" t="s">
        <v>62</v>
      </c>
      <c r="W83" s="21" t="s">
        <v>15</v>
      </c>
    </row>
    <row r="84" spans="1:24">
      <c r="A84" s="36"/>
      <c r="B84" s="187" t="s">
        <v>118</v>
      </c>
      <c r="C84" s="37" t="str">
        <f>IF(A84="","",VLOOKUP($A$76,IF(LEN(A84)=2,U11GB,U11GA),VLOOKUP(LEFT(A84,1),club,6,FALSE),FALSE))</f>
        <v/>
      </c>
      <c r="D84" s="37" t="str">
        <f>IF(A84="","",VLOOKUP(LEFT(A84,1),club,2,FALSE))</f>
        <v/>
      </c>
      <c r="E84" s="93"/>
      <c r="F84" s="37">
        <f>Decsheets!$V$12</f>
        <v>1.0</v>
      </c>
      <c r="G84" s="29"/>
      <c r="H84" s="29"/>
      <c r="I84" s="39"/>
      <c r="J84" s="35" t="str">
        <f>IF($A84="","",IF(LEFT($A84,1)=J$13,$F84,""))</f>
        <v/>
      </c>
      <c r="K84" s="35" t="str">
        <f>IF($A84="","",IF(LEFT($A84,1)=K$13,$F84,""))</f>
        <v/>
      </c>
      <c r="L84" s="35" t="str">
        <f>IF($A84="","",IF(LEFT($A84,1)=L$13,$F84,""))</f>
        <v/>
      </c>
      <c r="M84" s="35" t="str">
        <f>IF($A84="","",IF(LEFT($A84,1)=M$13,$F84,""))</f>
        <v/>
      </c>
      <c r="N84" s="35" t="str">
        <f>IF($A84="","",IF(LEFT($A84,1)=N$13,$F84,""))</f>
        <v/>
      </c>
      <c r="O84" s="35" t="str">
        <f>IF($A84="","",IF(LEFT($A84,1)=O$13,$F84,""))</f>
        <v/>
      </c>
      <c r="P84" s="35" t="str">
        <f>IF($A84="","",IF(LEFT($A84,1)=P$13,$F84,""))</f>
        <v/>
      </c>
      <c r="Q84" s="35" t="str">
        <f>IF($A84="","",IF(LEFT($A84,1)=Q$13,$F84,""))</f>
        <v/>
      </c>
      <c r="R84" s="35">
        <f>SUM(Decsheets!$V$5:$V$12)-(SUM(J77:Q84))</f>
        <v>28.0</v>
      </c>
      <c r="S84" s="29"/>
      <c r="T84" s="21" t="s">
        <v>128</v>
      </c>
      <c r="U84" s="21" t="s">
        <v>129</v>
      </c>
      <c r="V84" s="21" t="s">
        <v>62</v>
      </c>
      <c r="W84" s="21" t="s">
        <v>15</v>
      </c>
    </row>
    <row r="85" spans="1:24">
      <c r="A85" s="32" t="s">
        <v>169</v>
      </c>
      <c r="B85" s="31"/>
      <c r="C85" s="40" t="s">
        <v>170</v>
      </c>
      <c r="D85" s="39"/>
      <c r="E85" s="28" t="s">
        <v>145</v>
      </c>
      <c r="F85" s="39"/>
      <c r="G85" s="29"/>
      <c r="H85" s="29"/>
      <c r="I85" s="29"/>
      <c r="J85" s="35"/>
      <c r="K85" s="35"/>
      <c r="L85" s="35"/>
      <c r="M85" s="35"/>
      <c r="N85" s="35"/>
      <c r="O85" s="35"/>
      <c r="P85" s="35"/>
      <c r="Q85" s="35"/>
      <c r="R85" s="35"/>
      <c r="S85" s="29" t="s">
        <v>169</v>
      </c>
    </row>
    <row r="86" spans="1:24">
      <c r="A86" s="36" t="s">
        <v>133</v>
      </c>
      <c r="B86" s="187">
        <v>1.0</v>
      </c>
      <c r="C86" s="37" t="str">
        <f>IF(A86="","",VLOOKUP($A$85,IF(LEN(A86)=2,U11GB,U11GA),VLOOKUP(LEFT(A86,1),club,6,FALSE),FALSE))</f>
        <v>Shaftesbury</v>
      </c>
      <c r="D86" s="37" t="str">
        <f>IF(A86="","",VLOOKUP(LEFT(A86,1),club,2,FALSE))</f>
        <v>Shaftesbury</v>
      </c>
      <c r="E86" s="93">
        <v>64.71</v>
      </c>
      <c r="F86" s="37">
        <f>Decsheets!$U$5</f>
        <v>16.0</v>
      </c>
      <c r="G86" s="29"/>
      <c r="H86" s="29"/>
      <c r="I86" s="39"/>
      <c r="J86" s="35" t="str">
        <f>IF($A86="","",IF(LEFT($A86,1)=J$13,$F86,""))</f>
        <v/>
      </c>
      <c r="K86" s="35" t="str">
        <f>IF($A86="","",IF(LEFT($A86,1)=K$13,$F86,""))</f>
        <v/>
      </c>
      <c r="L86" s="35" t="str">
        <f>IF($A86="","",IF(LEFT($A86,1)=L$13,$F86,""))</f>
        <v/>
      </c>
      <c r="M86" s="35" t="str">
        <f>IF($A86="","",IF(LEFT($A86,1)=M$13,$F86,""))</f>
        <v/>
      </c>
      <c r="N86" s="35" t="str">
        <f>IF($A86="","",IF(LEFT($A86,1)=N$13,$F86,""))</f>
        <v/>
      </c>
      <c r="O86" s="35" t="str">
        <f>IF($A86="","",IF(LEFT($A86,1)=O$13,$F86,""))</f>
        <v/>
      </c>
      <c r="P86" s="35" t="str">
        <f>IF($A86="","",IF(LEFT($A86,1)=P$13,$F86,""))</f>
        <v/>
      </c>
      <c r="Q86" s="35">
        <f>IF($A86="","",IF(LEFT($A86,1)=Q$13,$F86,""))</f>
        <v>16.0</v>
      </c>
      <c r="R86" s="35"/>
      <c r="S86" s="29"/>
      <c r="T86" s="21" t="s">
        <v>128</v>
      </c>
      <c r="U86" s="21" t="s">
        <v>129</v>
      </c>
      <c r="V86" s="21" t="s">
        <v>169</v>
      </c>
    </row>
    <row r="87" spans="1:24">
      <c r="A87" s="36" t="s">
        <v>131</v>
      </c>
      <c r="B87" s="187">
        <v>2.0</v>
      </c>
      <c r="C87" s="37" t="str">
        <f>IF(A87="","",VLOOKUP($A$85,IF(LEN(A87)=2,U11GB,U11GA),VLOOKUP(LEFT(A87,1),club,6,FALSE),FALSE))</f>
        <v>Highgate</v>
      </c>
      <c r="D87" s="37" t="str">
        <f>IF(A87="","",VLOOKUP(LEFT(A87,1),club,2,FALSE))</f>
        <v>Highgate</v>
      </c>
      <c r="E87" s="93">
        <v>71.72</v>
      </c>
      <c r="F87" s="37">
        <f>Decsheets!$U$6</f>
        <v>14.0</v>
      </c>
      <c r="G87" s="29"/>
      <c r="H87" s="29"/>
      <c r="I87" s="39"/>
      <c r="J87" s="35" t="str">
        <f>IF($A87="","",IF(LEFT($A87,1)=J$13,$F87,""))</f>
        <v/>
      </c>
      <c r="K87" s="35" t="str">
        <f>IF($A87="","",IF(LEFT($A87,1)=K$13,$F87,""))</f>
        <v/>
      </c>
      <c r="L87" s="35">
        <f>IF($A87="","",IF(LEFT($A87,1)=L$13,$F87,""))</f>
        <v>14.0</v>
      </c>
      <c r="M87" s="35" t="str">
        <f>IF($A87="","",IF(LEFT($A87,1)=M$13,$F87,""))</f>
        <v/>
      </c>
      <c r="N87" s="35" t="str">
        <f>IF($A87="","",IF(LEFT($A87,1)=N$13,$F87,""))</f>
        <v/>
      </c>
      <c r="O87" s="35" t="str">
        <f>IF($A87="","",IF(LEFT($A87,1)=O$13,$F87,""))</f>
        <v/>
      </c>
      <c r="P87" s="35" t="str">
        <f>IF($A87="","",IF(LEFT($A87,1)=P$13,$F87,""))</f>
        <v/>
      </c>
      <c r="Q87" s="35" t="str">
        <f>IF($A87="","",IF(LEFT($A87,1)=Q$13,$F87,""))</f>
        <v/>
      </c>
      <c r="R87" s="35"/>
      <c r="S87" s="29"/>
      <c r="T87" s="21" t="s">
        <v>128</v>
      </c>
      <c r="U87" s="21" t="s">
        <v>129</v>
      </c>
      <c r="V87" s="21" t="s">
        <v>169</v>
      </c>
    </row>
    <row r="88" spans="1:24">
      <c r="A88" s="36"/>
      <c r="B88" s="187">
        <v>3.0</v>
      </c>
      <c r="C88" s="37" t="str">
        <f>IF(A88="","",VLOOKUP($A$85,IF(LEN(A88)=2,U11GB,U11GA),VLOOKUP(LEFT(A88,1),club,6,FALSE),FALSE))</f>
        <v/>
      </c>
      <c r="D88" s="37" t="str">
        <f>IF(A88="","",VLOOKUP(LEFT(A88,1),club,2,FALSE))</f>
        <v/>
      </c>
      <c r="E88" s="93"/>
      <c r="F88" s="37">
        <f>Decsheets!$U$7</f>
        <v>12.0</v>
      </c>
      <c r="G88" s="29"/>
      <c r="H88" s="29"/>
      <c r="I88" s="39"/>
      <c r="J88" s="35" t="str">
        <f>IF($A88="","",IF(LEFT($A88,1)=J$13,$F88,""))</f>
        <v/>
      </c>
      <c r="K88" s="35" t="str">
        <f>IF($A88="","",IF(LEFT($A88,1)=K$13,$F88,""))</f>
        <v/>
      </c>
      <c r="L88" s="35" t="str">
        <f>IF($A88="","",IF(LEFT($A88,1)=L$13,$F88,""))</f>
        <v/>
      </c>
      <c r="M88" s="35" t="str">
        <f>IF($A88="","",IF(LEFT($A88,1)=M$13,$F88,""))</f>
        <v/>
      </c>
      <c r="N88" s="35" t="str">
        <f>IF($A88="","",IF(LEFT($A88,1)=N$13,$F88,""))</f>
        <v/>
      </c>
      <c r="O88" s="35" t="str">
        <f>IF($A88="","",IF(LEFT($A88,1)=O$13,$F88,""))</f>
        <v/>
      </c>
      <c r="P88" s="35" t="str">
        <f>IF($A88="","",IF(LEFT($A88,1)=P$13,$F88,""))</f>
        <v/>
      </c>
      <c r="Q88" s="35" t="str">
        <f>IF($A88="","",IF(LEFT($A88,1)=Q$13,$F88,""))</f>
        <v/>
      </c>
      <c r="R88" s="35"/>
      <c r="S88" s="29"/>
      <c r="T88" s="21" t="s">
        <v>128</v>
      </c>
      <c r="U88" s="21" t="s">
        <v>129</v>
      </c>
      <c r="V88" s="21" t="s">
        <v>169</v>
      </c>
    </row>
    <row r="89" spans="1:24">
      <c r="A89" s="36"/>
      <c r="B89" s="187" t="s">
        <v>114</v>
      </c>
      <c r="C89" s="37" t="str">
        <f>IF(A89="","",VLOOKUP($A$85,IF(LEN(A89)=2,U11GB,U11GA),VLOOKUP(LEFT(A89,1),club,6,FALSE),FALSE))</f>
        <v/>
      </c>
      <c r="D89" s="37" t="str">
        <f>IF(A89="","",VLOOKUP(LEFT(A89,1),club,2,FALSE))</f>
        <v/>
      </c>
      <c r="E89" s="93"/>
      <c r="F89" s="37">
        <f>Decsheets!$U$8</f>
        <v>10.0</v>
      </c>
      <c r="G89" s="29"/>
      <c r="H89" s="29"/>
      <c r="I89" s="39"/>
      <c r="J89" s="35" t="str">
        <f>IF($A89="","",IF(LEFT($A89,1)=J$13,$F89,""))</f>
        <v/>
      </c>
      <c r="K89" s="35" t="str">
        <f>IF($A89="","",IF(LEFT($A89,1)=K$13,$F89,""))</f>
        <v/>
      </c>
      <c r="L89" s="35" t="str">
        <f>IF($A89="","",IF(LEFT($A89,1)=L$13,$F89,""))</f>
        <v/>
      </c>
      <c r="M89" s="35" t="str">
        <f>IF($A89="","",IF(LEFT($A89,1)=M$13,$F89,""))</f>
        <v/>
      </c>
      <c r="N89" s="35" t="str">
        <f>IF($A89="","",IF(LEFT($A89,1)=N$13,$F89,""))</f>
        <v/>
      </c>
      <c r="O89" s="35" t="str">
        <f>IF($A89="","",IF(LEFT($A89,1)=O$13,$F89,""))</f>
        <v/>
      </c>
      <c r="P89" s="35" t="str">
        <f>IF($A89="","",IF(LEFT($A89,1)=P$13,$F89,""))</f>
        <v/>
      </c>
      <c r="Q89" s="35" t="str">
        <f>IF($A89="","",IF(LEFT($A89,1)=Q$13,$F89,""))</f>
        <v/>
      </c>
      <c r="R89" s="35"/>
      <c r="S89" s="29"/>
      <c r="T89" s="21" t="s">
        <v>128</v>
      </c>
      <c r="U89" s="21" t="s">
        <v>129</v>
      </c>
      <c r="V89" s="21" t="s">
        <v>169</v>
      </c>
    </row>
    <row r="90" spans="1:24">
      <c r="A90" s="36"/>
      <c r="B90" s="187" t="s">
        <v>115</v>
      </c>
      <c r="C90" s="37" t="str">
        <f>IF(A90="","",VLOOKUP($A$85,IF(LEN(A90)=2,U11GB,U11GA),VLOOKUP(LEFT(A90,1),club,6,FALSE),FALSE))</f>
        <v/>
      </c>
      <c r="D90" s="37" t="str">
        <f>IF(A90="","",VLOOKUP(LEFT(A90,1),club,2,FALSE))</f>
        <v/>
      </c>
      <c r="E90" s="93"/>
      <c r="F90" s="37">
        <f>Decsheets!$U$9</f>
        <v>8.0</v>
      </c>
      <c r="G90" s="29"/>
      <c r="H90" s="29"/>
      <c r="I90" s="39"/>
      <c r="J90" s="35" t="str">
        <f>IF($A90="","",IF(LEFT($A90,1)=J$13,$F90,""))</f>
        <v/>
      </c>
      <c r="K90" s="35" t="str">
        <f>IF($A90="","",IF(LEFT($A90,1)=K$13,$F90,""))</f>
        <v/>
      </c>
      <c r="L90" s="35" t="str">
        <f>IF($A90="","",IF(LEFT($A90,1)=L$13,$F90,""))</f>
        <v/>
      </c>
      <c r="M90" s="35" t="str">
        <f>IF($A90="","",IF(LEFT($A90,1)=M$13,$F90,""))</f>
        <v/>
      </c>
      <c r="N90" s="35" t="str">
        <f>IF($A90="","",IF(LEFT($A90,1)=N$13,$F90,""))</f>
        <v/>
      </c>
      <c r="O90" s="35" t="str">
        <f>IF($A90="","",IF(LEFT($A90,1)=O$13,$F90,""))</f>
        <v/>
      </c>
      <c r="P90" s="35" t="str">
        <f>IF($A90="","",IF(LEFT($A90,1)=P$13,$F90,""))</f>
        <v/>
      </c>
      <c r="Q90" s="35" t="str">
        <f>IF($A90="","",IF(LEFT($A90,1)=Q$13,$F90,""))</f>
        <v/>
      </c>
      <c r="R90" s="35"/>
      <c r="S90" s="29"/>
      <c r="T90" s="21" t="s">
        <v>128</v>
      </c>
      <c r="U90" s="21" t="s">
        <v>129</v>
      </c>
      <c r="V90" s="21" t="s">
        <v>169</v>
      </c>
    </row>
    <row r="91" spans="1:24">
      <c r="A91" s="36"/>
      <c r="B91" s="187" t="s">
        <v>116</v>
      </c>
      <c r="C91" s="37" t="str">
        <f>IF(A91="","",VLOOKUP($A$85,IF(LEN(A91)=2,U11GB,U11GA),VLOOKUP(LEFT(A91,1),club,6,FALSE),FALSE))</f>
        <v/>
      </c>
      <c r="D91" s="37" t="str">
        <f>IF(A91="","",VLOOKUP(LEFT(A91,1),club,2,FALSE))</f>
        <v/>
      </c>
      <c r="E91" s="93"/>
      <c r="F91" s="37">
        <f>Decsheets!$U$10</f>
        <v>6.0</v>
      </c>
      <c r="G91" s="29"/>
      <c r="H91" s="29"/>
      <c r="I91" s="39"/>
      <c r="J91" s="35" t="str">
        <f>IF($A91="","",IF(LEFT($A91,1)=J$13,$F91,""))</f>
        <v/>
      </c>
      <c r="K91" s="35" t="str">
        <f>IF($A91="","",IF(LEFT($A91,1)=K$13,$F91,""))</f>
        <v/>
      </c>
      <c r="L91" s="35" t="str">
        <f>IF($A91="","",IF(LEFT($A91,1)=L$13,$F91,""))</f>
        <v/>
      </c>
      <c r="M91" s="35" t="str">
        <f>IF($A91="","",IF(LEFT($A91,1)=M$13,$F91,""))</f>
        <v/>
      </c>
      <c r="N91" s="35" t="str">
        <f>IF($A91="","",IF(LEFT($A91,1)=N$13,$F91,""))</f>
        <v/>
      </c>
      <c r="O91" s="35" t="str">
        <f>IF($A91="","",IF(LEFT($A91,1)=O$13,$F91,""))</f>
        <v/>
      </c>
      <c r="P91" s="35" t="str">
        <f>IF($A91="","",IF(LEFT($A91,1)=P$13,$F91,""))</f>
        <v/>
      </c>
      <c r="Q91" s="35" t="str">
        <f>IF($A91="","",IF(LEFT($A91,1)=Q$13,$F91,""))</f>
        <v/>
      </c>
      <c r="R91" s="35"/>
      <c r="S91" s="29"/>
      <c r="T91" s="21" t="s">
        <v>128</v>
      </c>
      <c r="U91" s="21" t="s">
        <v>129</v>
      </c>
      <c r="V91" s="21" t="s">
        <v>169</v>
      </c>
    </row>
    <row r="92" spans="1:24">
      <c r="A92" s="36"/>
      <c r="B92" s="187" t="s">
        <v>117</v>
      </c>
      <c r="C92" s="37" t="str">
        <f>IF(A92="","",VLOOKUP($A$85,IF(LEN(A92)=2,U11GB,U11GA),VLOOKUP(LEFT(A92,1),club,6,FALSE),FALSE))</f>
        <v/>
      </c>
      <c r="D92" s="37" t="str">
        <f>IF(A92="","",VLOOKUP(LEFT(A92,1),club,2,FALSE))</f>
        <v/>
      </c>
      <c r="E92" s="93"/>
      <c r="F92" s="37">
        <f>Decsheets!$U$11</f>
        <v>4.0</v>
      </c>
      <c r="G92" s="29"/>
      <c r="H92" s="29"/>
      <c r="I92" s="39"/>
      <c r="J92" s="35" t="str">
        <f>IF($A92="","",IF(LEFT($A92,1)=J$13,$F92,""))</f>
        <v/>
      </c>
      <c r="K92" s="35" t="str">
        <f>IF($A92="","",IF(LEFT($A92,1)=K$13,$F92,""))</f>
        <v/>
      </c>
      <c r="L92" s="35" t="str">
        <f>IF($A92="","",IF(LEFT($A92,1)=L$13,$F92,""))</f>
        <v/>
      </c>
      <c r="M92" s="35" t="str">
        <f>IF($A92="","",IF(LEFT($A92,1)=M$13,$F92,""))</f>
        <v/>
      </c>
      <c r="N92" s="35" t="str">
        <f>IF($A92="","",IF(LEFT($A92,1)=N$13,$F92,""))</f>
        <v/>
      </c>
      <c r="O92" s="35" t="str">
        <f>IF($A92="","",IF(LEFT($A92,1)=O$13,$F92,""))</f>
        <v/>
      </c>
      <c r="P92" s="35" t="str">
        <f>IF($A92="","",IF(LEFT($A92,1)=P$13,$F92,""))</f>
        <v/>
      </c>
      <c r="Q92" s="35" t="str">
        <f>IF($A92="","",IF(LEFT($A92,1)=Q$13,$F92,""))</f>
        <v/>
      </c>
      <c r="R92" s="35"/>
      <c r="S92" s="29"/>
      <c r="T92" s="21" t="s">
        <v>128</v>
      </c>
      <c r="U92" s="21" t="s">
        <v>129</v>
      </c>
      <c r="V92" s="21" t="s">
        <v>169</v>
      </c>
    </row>
    <row r="93" spans="1:24">
      <c r="A93" s="36"/>
      <c r="B93" s="187" t="s">
        <v>118</v>
      </c>
      <c r="C93" s="37" t="str">
        <f>IF(A93="","",VLOOKUP($A$85,IF(LEN(A93)=2,U11GB,U11GA),VLOOKUP(LEFT(A93,1),club,6,FALSE),FALSE))</f>
        <v/>
      </c>
      <c r="D93" s="37" t="str">
        <f>IF(A93="","",VLOOKUP(LEFT(A93,1),club,2,FALSE))</f>
        <v/>
      </c>
      <c r="E93" s="93"/>
      <c r="F93" s="37">
        <f>Decsheets!$U$12</f>
        <v>2.0</v>
      </c>
      <c r="G93" s="29"/>
      <c r="H93" s="29"/>
      <c r="I93" s="39"/>
      <c r="J93" s="35" t="str">
        <f>IF($A93="","",IF(LEFT($A93,1)=J$13,$F93,""))</f>
        <v/>
      </c>
      <c r="K93" s="35" t="str">
        <f>IF($A93="","",IF(LEFT($A93,1)=K$13,$F93,""))</f>
        <v/>
      </c>
      <c r="L93" s="35" t="str">
        <f>IF($A93="","",IF(LEFT($A93,1)=L$13,$F93,""))</f>
        <v/>
      </c>
      <c r="M93" s="35" t="str">
        <f>IF($A93="","",IF(LEFT($A93,1)=M$13,$F93,""))</f>
        <v/>
      </c>
      <c r="N93" s="35" t="str">
        <f>IF($A93="","",IF(LEFT($A93,1)=N$13,$F93,""))</f>
        <v/>
      </c>
      <c r="O93" s="35" t="str">
        <f>IF($A93="","",IF(LEFT($A93,1)=O$13,$F93,""))</f>
        <v/>
      </c>
      <c r="P93" s="35" t="str">
        <f>IF($A93="","",IF(LEFT($A93,1)=P$13,$F93,""))</f>
        <v/>
      </c>
      <c r="Q93" s="35" t="str">
        <f>IF($A93="","",IF(LEFT($A93,1)=Q$13,$F93,""))</f>
        <v/>
      </c>
      <c r="R93" s="35">
        <f>SUM(Decsheets!$U$5:$U$12)-(SUM(J86:Q93))</f>
        <v>42.0</v>
      </c>
      <c r="S93" s="29"/>
      <c r="T93" s="21" t="s">
        <v>128</v>
      </c>
      <c r="U93" s="21" t="s">
        <v>129</v>
      </c>
      <c r="V93" s="21" t="s">
        <v>169</v>
      </c>
    </row>
    <row r="94" spans="1:24" s="21" customFormat="1">
      <c r="B94" s="21"/>
      <c r="F94" s="21"/>
    </row>
    <row r="95" spans="1:24" s="21" customFormat="1">
      <c r="B95" s="21"/>
      <c r="F95" s="21"/>
    </row>
    <row r="96" spans="1:24" s="21" customFormat="1">
      <c r="B96" s="21"/>
      <c r="F96" s="21"/>
    </row>
    <row r="97" spans="1:24" s="21" customFormat="1">
      <c r="B97" s="21"/>
      <c r="F97" s="21"/>
    </row>
    <row r="98" spans="1:24" s="21" customFormat="1">
      <c r="B98" s="21"/>
      <c r="F98" s="21"/>
    </row>
    <row r="99" spans="1:24" s="21" customFormat="1">
      <c r="B99" s="21"/>
      <c r="F99" s="21"/>
    </row>
    <row r="100" spans="1:24" s="21" customFormat="1">
      <c r="B100" s="21"/>
      <c r="F100" s="21"/>
    </row>
    <row r="101" spans="1:24" s="21" customFormat="1">
      <c r="B101" s="21"/>
      <c r="F101" s="21"/>
    </row>
    <row r="102" spans="1:24" s="21" customFormat="1">
      <c r="B102" s="21"/>
      <c r="F102" s="21"/>
    </row>
    <row r="103" spans="1:24" s="21" customFormat="1">
      <c r="B103" s="21"/>
      <c r="F103" s="21"/>
    </row>
    <row r="104" spans="1:24" s="21" customFormat="1">
      <c r="B104" s="21"/>
      <c r="F104" s="21"/>
    </row>
    <row r="105" spans="1:24" s="21" customFormat="1">
      <c r="B105" s="21"/>
      <c r="F105" s="21"/>
    </row>
    <row r="106" spans="1:24" s="21" customFormat="1">
      <c r="B106" s="21"/>
      <c r="F106" s="21"/>
    </row>
    <row r="107" spans="1:24" s="21" customFormat="1">
      <c r="B107" s="21"/>
      <c r="F107" s="21"/>
    </row>
    <row r="108" spans="1:24" s="21" customFormat="1">
      <c r="B108" s="21"/>
      <c r="F108" s="21"/>
    </row>
    <row r="109" spans="1:24" s="21" customFormat="1">
      <c r="B109" s="21"/>
      <c r="F109" s="21"/>
    </row>
    <row r="110" spans="1:24" s="21" customFormat="1">
      <c r="B110" s="21"/>
      <c r="F110" s="21"/>
    </row>
    <row r="111" spans="1:24" s="21" customFormat="1">
      <c r="B111" s="21"/>
      <c r="F111" s="21"/>
    </row>
    <row r="112" spans="1:24" s="21" customFormat="1">
      <c r="B112" s="21"/>
      <c r="F112" s="21"/>
    </row>
    <row r="113" spans="1:24" s="21" customFormat="1">
      <c r="B113" s="21"/>
      <c r="F113" s="21"/>
    </row>
    <row r="114" spans="1:24" s="21" customFormat="1">
      <c r="B114" s="21"/>
      <c r="F114" s="21"/>
    </row>
    <row r="115" spans="1:24" s="21" customFormat="1">
      <c r="B115" s="21"/>
      <c r="F115" s="21"/>
    </row>
    <row r="116" spans="1:24" s="21" customFormat="1">
      <c r="B116" s="21"/>
      <c r="F116" s="21"/>
    </row>
    <row r="117" spans="1:24" s="21" customFormat="1">
      <c r="B117" s="21"/>
      <c r="F117" s="21"/>
    </row>
    <row r="118" spans="1:24" s="21" customFormat="1">
      <c r="B118" s="21"/>
      <c r="F118" s="21"/>
    </row>
    <row r="119" spans="1:24" s="21" customFormat="1">
      <c r="B119" s="21"/>
      <c r="F119" s="21"/>
    </row>
    <row r="120" spans="1:24" s="21" customFormat="1">
      <c r="B120" s="21"/>
      <c r="F120" s="21"/>
    </row>
    <row r="121" spans="1:24" s="21" customFormat="1">
      <c r="B121" s="21"/>
      <c r="F121" s="21"/>
    </row>
    <row r="122" spans="1:24" s="21" customFormat="1">
      <c r="B122" s="21"/>
      <c r="F122" s="21"/>
    </row>
    <row r="123" spans="1:24" s="21" customFormat="1">
      <c r="B123" s="21"/>
      <c r="F123" s="21"/>
    </row>
    <row r="124" spans="1:24" s="21" customFormat="1">
      <c r="B124" s="21"/>
      <c r="F124" s="21"/>
    </row>
  </sheetData>
  <mergeCells count="3">
    <mergeCell ref="A1:D1"/>
    <mergeCell ref="P1:R1"/>
    <mergeCell ref="R11:R13"/>
  </mergeCells>
  <conditionalFormatting sqref="E33:E39">
    <cfRule type="expression" dxfId="0" priority="17">
      <formula>IF($E33="",FALSE,$E32&gt;$E33)</formula>
    </cfRule>
  </conditionalFormatting>
  <conditionalFormatting sqref="E42:E48">
    <cfRule type="expression" dxfId="1" priority="15">
      <formula>IF($E42="",FALSE,$E41&gt;$E42)</formula>
    </cfRule>
  </conditionalFormatting>
  <conditionalFormatting sqref="E15:E21">
    <cfRule type="expression" dxfId="2" priority="14">
      <formula>IF($E15="",FALSE,$E14&gt;$E15)</formula>
    </cfRule>
  </conditionalFormatting>
  <conditionalFormatting sqref="E24:E30">
    <cfRule type="expression" dxfId="3" priority="13">
      <formula>IF($E24="",FALSE,$E23&gt;$E24)</formula>
    </cfRule>
  </conditionalFormatting>
  <conditionalFormatting sqref="E51">
    <cfRule type="expression" dxfId="4" priority="11">
      <formula>IF($E51="",FALSE,$E50&lt;$E51)</formula>
    </cfRule>
  </conditionalFormatting>
  <conditionalFormatting sqref="E52:E57">
    <cfRule type="expression" dxfId="5" priority="8">
      <formula>IF($E52="",FALSE,$E51&lt;$E52)</formula>
    </cfRule>
  </conditionalFormatting>
  <conditionalFormatting sqref="E60">
    <cfRule type="expression" dxfId="6" priority="7">
      <formula>IF($E60="",FALSE,$E59&lt;$E60)</formula>
    </cfRule>
  </conditionalFormatting>
  <conditionalFormatting sqref="E61:E66">
    <cfRule type="expression" dxfId="7" priority="6">
      <formula>IF($E61="",FALSE,$E60&lt;$E61)</formula>
    </cfRule>
  </conditionalFormatting>
  <conditionalFormatting sqref="E69">
    <cfRule type="expression" dxfId="8" priority="5">
      <formula>IF($E69="",FALSE,$E68&lt;$E69)</formula>
    </cfRule>
  </conditionalFormatting>
  <conditionalFormatting sqref="E70:E75">
    <cfRule type="expression" dxfId="9" priority="4">
      <formula>IF($E70="",FALSE,$E69&lt;$E70)</formula>
    </cfRule>
  </conditionalFormatting>
  <conditionalFormatting sqref="E78:E84">
    <cfRule type="expression" dxfId="10" priority="1">
      <formula>IF($E78="",FALSE,$E77&gt;$E78)</formula>
    </cfRule>
  </conditionalFormatting>
  <hyperlinks>
    <hyperlink ref="Q3" location="Decsheets!A1" display="Dec"/>
    <hyperlink ref="R3" location="Timetable!A1" display="Timetable"/>
    <hyperlink ref="P3" location="Home!A1" display="Home"/>
  </hyperlinks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60"/>
  <sheetViews>
    <sheetView showGridLines="1" workbookViewId="0" topLeftCell="A1">
      <selection activeCell="A1" sqref="A1"/>
    </sheetView>
  </sheetViews>
  <sheetFormatPr defaultRowHeight="15"/>
  <cols>
    <col min="1" max="1" width="8.42578125" customWidth="1"/>
    <col min="2" max="2" width="3.28515625" style="21" customWidth="1"/>
    <col min="3" max="3" width="37.5703125" customWidth="1"/>
    <col min="4" max="4" width="29.5703125" customWidth="1"/>
    <col min="5" max="5" width="10.7109375" customWidth="1"/>
    <col min="6" max="6" width="4.7109375" style="21" customWidth="1"/>
    <col min="7" max="7" width="6.7109375" style="21" hidden="1" customWidth="1"/>
    <col min="8" max="8" width="9.140625" style="21" hidden="1" customWidth="1"/>
    <col min="9" max="9" width="6.0" style="21" customWidth="1"/>
    <col min="10" max="15" width="5.28515625" style="21" customWidth="1"/>
    <col min="16" max="16" width="6.28515625" style="21" customWidth="1"/>
    <col min="17" max="17" width="5.28515625" style="21" customWidth="1"/>
    <col min="18" max="18" width="7.85546875" style="21" customWidth="1"/>
    <col min="19" max="19" width="8.7109375" style="21" customWidth="1"/>
    <col min="20" max="20" width="5.0" style="21" hidden="1" customWidth="1"/>
    <col min="21" max="21" width="4.140625" style="21" hidden="1" customWidth="1"/>
    <col min="22" max="24" width="0.0" hidden="1" customWidth="1"/>
  </cols>
  <sheetData>
    <row r="1" spans="1:24" s="59" customFormat="1" ht="18.75">
      <c r="A1" s="57" t="s">
        <v>171</v>
      </c>
      <c r="B1" s="57"/>
      <c r="C1" s="57"/>
      <c r="D1" s="57"/>
      <c r="E1" s="57"/>
      <c r="F1" s="57"/>
      <c r="G1" s="57"/>
      <c r="H1" s="57"/>
      <c r="I1" s="59"/>
      <c r="J1" s="59" t="str">
        <f>Home!N1</f>
        <v>Allianz Park</v>
      </c>
      <c r="K1" s="59"/>
      <c r="L1" s="59"/>
      <c r="M1" s="59"/>
      <c r="N1" s="59"/>
      <c r="O1" s="59"/>
      <c r="P1" s="246">
        <f>Home!Q1</f>
        <v>42596.0</v>
      </c>
      <c r="Q1" s="246"/>
      <c r="R1" s="246"/>
      <c r="S1" s="59"/>
      <c r="T1" s="59"/>
      <c r="U1" s="59"/>
      <c r="V1" s="59"/>
    </row>
    <row r="2" spans="1:24">
      <c r="A2" s="90"/>
      <c r="B2" s="61"/>
      <c r="C2" s="95" t="s">
        <v>111</v>
      </c>
      <c r="D2" s="95" t="s">
        <v>112</v>
      </c>
      <c r="E2" s="28"/>
      <c r="F2" s="3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V2" s="21"/>
    </row>
    <row r="3" spans="1:24">
      <c r="A3" s="32"/>
      <c r="B3" s="62">
        <v>1.0</v>
      </c>
      <c r="C3" s="49" t="str">
        <f>Decsheets!T5</f>
        <v>Ealing S&amp;M</v>
      </c>
      <c r="D3" s="83">
        <f>SUM(J14:J129)</f>
        <v>0.0</v>
      </c>
      <c r="E3" s="43" t="str">
        <f>Decsheets!S5</f>
        <v>A</v>
      </c>
      <c r="F3" s="39"/>
      <c r="G3" s="29"/>
      <c r="H3" s="29"/>
      <c r="I3" s="29"/>
      <c r="J3" s="29"/>
      <c r="K3" s="29"/>
      <c r="L3" s="29"/>
      <c r="M3" s="29"/>
      <c r="N3" s="29"/>
      <c r="O3" s="29"/>
      <c r="P3" s="213" t="s">
        <v>57</v>
      </c>
      <c r="Q3" s="213" t="s">
        <v>58</v>
      </c>
      <c r="R3" s="213" t="s">
        <v>113</v>
      </c>
      <c r="S3" s="29"/>
      <c r="V3" s="21"/>
    </row>
    <row r="4" spans="1:24">
      <c r="A4" s="32"/>
      <c r="B4" s="62">
        <v>2.0</v>
      </c>
      <c r="C4" s="49" t="str">
        <f>Decsheets!T6</f>
        <v>Enfield &amp; H</v>
      </c>
      <c r="D4" s="83">
        <f>SUM(K14:K129)</f>
        <v>28.0</v>
      </c>
      <c r="E4" s="43" t="str">
        <f>Decsheets!S6</f>
        <v>B</v>
      </c>
      <c r="F4" s="3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V4" s="21"/>
    </row>
    <row r="5" spans="1:24">
      <c r="A5" s="32"/>
      <c r="B5" s="62">
        <v>3.0</v>
      </c>
      <c r="C5" s="49" t="str">
        <f>Decsheets!T7</f>
        <v>Highgate</v>
      </c>
      <c r="D5" s="83">
        <f>SUM(L14:L129)</f>
        <v>89.0</v>
      </c>
      <c r="E5" s="43" t="str">
        <f>Decsheets!S7</f>
        <v>C</v>
      </c>
      <c r="F5" s="3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V5" s="21"/>
    </row>
    <row r="6" spans="1:24">
      <c r="A6" s="32"/>
      <c r="B6" s="62" t="s">
        <v>114</v>
      </c>
      <c r="C6" s="49" t="str">
        <f>Decsheets!T8</f>
        <v>Heathside</v>
      </c>
      <c r="D6" s="83">
        <f>SUM(M14:M129)</f>
        <v>65.0</v>
      </c>
      <c r="E6" s="43" t="str">
        <f>Decsheets!S8</f>
        <v>D</v>
      </c>
      <c r="F6" s="3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U6" s="21"/>
      <c r="V6" s="21"/>
    </row>
    <row r="7" spans="1:24">
      <c r="A7" s="32"/>
      <c r="B7" s="62" t="s">
        <v>115</v>
      </c>
      <c r="C7" s="49" t="str">
        <f>Decsheets!T9</f>
        <v>TVH</v>
      </c>
      <c r="D7" s="83">
        <f>SUM(N14:N129)</f>
        <v>111.0</v>
      </c>
      <c r="E7" s="43" t="str">
        <f>Decsheets!S9</f>
        <v>E</v>
      </c>
      <c r="F7" s="3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U7" s="21"/>
      <c r="V7" s="21"/>
    </row>
    <row r="8" spans="1:24">
      <c r="A8" s="32"/>
      <c r="B8" s="62" t="s">
        <v>116</v>
      </c>
      <c r="C8" s="49" t="str">
        <f>Decsheets!T10</f>
        <v>Trent Park</v>
      </c>
      <c r="D8" s="83">
        <f>SUM(O14:O129)</f>
        <v>0.0</v>
      </c>
      <c r="E8" s="43" t="str">
        <f>Decsheets!S10</f>
        <v>G</v>
      </c>
      <c r="F8" s="3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U8" s="21"/>
      <c r="V8" s="21"/>
    </row>
    <row r="9" spans="1:24">
      <c r="A9" s="32"/>
      <c r="B9" s="62" t="s">
        <v>117</v>
      </c>
      <c r="C9" s="49" t="str">
        <f>Decsheets!T11</f>
        <v>Barnet</v>
      </c>
      <c r="D9" s="83">
        <f>SUM(P14:P129)</f>
        <v>42.0</v>
      </c>
      <c r="E9" s="43" t="str">
        <f>Decsheets!S11</f>
        <v>H</v>
      </c>
      <c r="F9" s="3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U9" s="21"/>
      <c r="V9" s="21"/>
    </row>
    <row r="10" spans="1:24">
      <c r="A10" s="32"/>
      <c r="B10" s="62" t="s">
        <v>118</v>
      </c>
      <c r="C10" s="49" t="str">
        <f>Decsheets!T12</f>
        <v>Shaftesbury</v>
      </c>
      <c r="D10" s="83">
        <f>SUM(Q14:Q129)</f>
        <v>40.0</v>
      </c>
      <c r="E10" s="43" t="str">
        <f>Decsheets!S12</f>
        <v>J</v>
      </c>
      <c r="F10" s="3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U10" s="21"/>
      <c r="V10" s="21"/>
    </row>
    <row r="11" spans="1:24" hidden="1">
      <c r="A11" s="32"/>
      <c r="B11" s="21"/>
      <c r="C11" s="49" t="s">
        <v>119</v>
      </c>
      <c r="D11" s="83">
        <f>SUM(R14:R129)</f>
        <v>345.0</v>
      </c>
      <c r="E11" s="43"/>
      <c r="F11" s="3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121" t="s">
        <v>120</v>
      </c>
      <c r="S11" s="29"/>
      <c r="U11" s="21"/>
      <c r="V11" s="21"/>
    </row>
    <row r="12" spans="1:24" ht="19.5" customHeight="1">
      <c r="A12" s="94" t="s">
        <v>121</v>
      </c>
      <c r="B12" s="61"/>
      <c r="C12" s="31"/>
      <c r="D12" s="31"/>
      <c r="E12" s="96" t="s">
        <v>122</v>
      </c>
      <c r="F12" s="39"/>
      <c r="G12" s="29"/>
      <c r="H12" s="29"/>
      <c r="I12" s="29"/>
      <c r="J12" s="44"/>
      <c r="K12" s="44"/>
      <c r="L12" s="44"/>
      <c r="M12" s="44"/>
      <c r="N12" s="44"/>
      <c r="O12" s="44"/>
      <c r="P12" s="44"/>
      <c r="Q12" s="44"/>
      <c r="R12" s="121"/>
      <c r="S12" s="29"/>
      <c r="U12" s="21"/>
      <c r="V12" s="21"/>
    </row>
    <row r="13" spans="1:24">
      <c r="A13" s="32" t="s">
        <v>123</v>
      </c>
      <c r="B13" s="61"/>
      <c r="C13" s="33" t="s">
        <v>172</v>
      </c>
      <c r="D13" s="28" t="s">
        <v>125</v>
      </c>
      <c r="E13" s="91">
        <v>2.9</v>
      </c>
      <c r="F13" s="39"/>
      <c r="G13" s="29"/>
      <c r="H13" s="29"/>
      <c r="I13" s="29"/>
      <c r="J13" s="34" t="str">
        <f>Decsheets!S5</f>
        <v>A</v>
      </c>
      <c r="K13" s="34" t="str">
        <f>Decsheets!S6</f>
        <v>B</v>
      </c>
      <c r="L13" s="34" t="str">
        <f>Decsheets!S7</f>
        <v>C</v>
      </c>
      <c r="M13" s="34" t="str">
        <f>Decsheets!S8</f>
        <v>D</v>
      </c>
      <c r="N13" s="34" t="str">
        <f>Decsheets!S9</f>
        <v>E</v>
      </c>
      <c r="O13" s="34" t="str">
        <f>Decsheets!S10</f>
        <v>G</v>
      </c>
      <c r="P13" s="34" t="str">
        <f>Decsheets!S11</f>
        <v>H</v>
      </c>
      <c r="Q13" s="34" t="str">
        <f>Decsheets!S12</f>
        <v>J</v>
      </c>
      <c r="R13" s="247"/>
      <c r="S13" s="29" t="s">
        <v>126</v>
      </c>
      <c r="U13" s="21"/>
      <c r="V13" s="21"/>
    </row>
    <row r="14" spans="1:24">
      <c r="A14" s="36" t="s">
        <v>127</v>
      </c>
      <c r="B14" s="62">
        <v>1.0</v>
      </c>
      <c r="C14" s="42" t="str">
        <f>IF(A14="","",VLOOKUP($A$13,IF(LEN(A14)=2,U13GB,U13GA),VLOOKUP(LEFT(A14,1),club,6,FALSE),FALSE))</f>
        <v>Zakia Mossi</v>
      </c>
      <c r="D14" s="42" t="str">
        <f>IF(A14="","",VLOOKUP(LEFT(A14,1),club,2,FALSE))</f>
        <v>TVH</v>
      </c>
      <c r="E14" s="93">
        <v>13.8</v>
      </c>
      <c r="F14" s="37">
        <f>Decsheets!$U$5</f>
        <v>16.0</v>
      </c>
      <c r="G14" s="29"/>
      <c r="H14" s="29"/>
      <c r="I14" s="39"/>
      <c r="J14" s="35" t="str">
        <f>IF($A14="","",IF(LEFT($A14,1)=J$13,$F14,""))</f>
        <v/>
      </c>
      <c r="K14" s="35" t="str">
        <f>IF($A14="","",IF(LEFT($A14,1)=K$13,$F14,""))</f>
        <v/>
      </c>
      <c r="L14" s="35" t="str">
        <f>IF($A14="","",IF(LEFT($A14,1)=L$13,$F14,""))</f>
        <v/>
      </c>
      <c r="M14" s="35" t="str">
        <f>IF($A14="","",IF(LEFT($A14,1)=M$13,$F14,""))</f>
        <v/>
      </c>
      <c r="N14" s="35">
        <f>IF($A14="","",IF(LEFT($A14,1)=N$13,$F14,""))</f>
        <v>16.0</v>
      </c>
      <c r="O14" s="35" t="str">
        <f>IF($A14="","",IF(LEFT($A14,1)=O$13,$F14,""))</f>
        <v/>
      </c>
      <c r="P14" s="35" t="str">
        <f>IF($A14="","",IF(LEFT($A14,1)=P$13,$F14,""))</f>
        <v/>
      </c>
      <c r="Q14" s="35" t="str">
        <f>IF($A14="","",IF(LEFT($A14,1)=Q$13,$F14,""))</f>
        <v/>
      </c>
      <c r="R14" s="35"/>
      <c r="S14" s="29"/>
      <c r="T14" s="21" t="s">
        <v>128</v>
      </c>
      <c r="U14" s="21" t="s">
        <v>173</v>
      </c>
      <c r="V14" s="21">
        <v>100.0</v>
      </c>
      <c r="W14" s="21" t="s">
        <v>10</v>
      </c>
      <c r="X14" s="127">
        <f>IF(E$13=".","",E$13)</f>
        <v>2.9</v>
      </c>
    </row>
    <row r="15" spans="1:24">
      <c r="A15" s="36" t="s">
        <v>130</v>
      </c>
      <c r="B15" s="62">
        <v>2.0</v>
      </c>
      <c r="C15" s="42" t="str">
        <f>IF(A15="","",VLOOKUP($A$13,IF(LEN(A15)=2,U13GB,U13GA),VLOOKUP(LEFT(A15,1),club,6,FALSE),FALSE))</f>
        <v>Kyerah Scott</v>
      </c>
      <c r="D15" s="42" t="str">
        <f>IF(A15="","",VLOOKUP(LEFT(A15,1),club,2,FALSE))</f>
        <v>Heathside</v>
      </c>
      <c r="E15" s="93">
        <v>13.91</v>
      </c>
      <c r="F15" s="37">
        <f>Decsheets!$U$6</f>
        <v>14.0</v>
      </c>
      <c r="G15" s="29"/>
      <c r="H15" s="29"/>
      <c r="I15" s="39"/>
      <c r="J15" s="35" t="str">
        <f>IF($A15="","",IF(LEFT($A15,1)=J$13,$F15,""))</f>
        <v/>
      </c>
      <c r="K15" s="35" t="str">
        <f>IF($A15="","",IF(LEFT($A15,1)=K$13,$F15,""))</f>
        <v/>
      </c>
      <c r="L15" s="35" t="str">
        <f>IF($A15="","",IF(LEFT($A15,1)=L$13,$F15,""))</f>
        <v/>
      </c>
      <c r="M15" s="35">
        <f>IF($A15="","",IF(LEFT($A15,1)=M$13,$F15,""))</f>
        <v>14.0</v>
      </c>
      <c r="N15" s="35" t="str">
        <f>IF($A15="","",IF(LEFT($A15,1)=N$13,$F15,""))</f>
        <v/>
      </c>
      <c r="O15" s="35" t="str">
        <f>IF($A15="","",IF(LEFT($A15,1)=O$13,$F15,""))</f>
        <v/>
      </c>
      <c r="P15" s="35" t="str">
        <f>IF($A15="","",IF(LEFT($A15,1)=P$13,$F15,""))</f>
        <v/>
      </c>
      <c r="Q15" s="35" t="str">
        <f>IF($A15="","",IF(LEFT($A15,1)=Q$13,$F15,""))</f>
        <v/>
      </c>
      <c r="R15" s="35"/>
      <c r="S15" s="29"/>
      <c r="T15" s="21" t="s">
        <v>128</v>
      </c>
      <c r="U15" s="21" t="s">
        <v>173</v>
      </c>
      <c r="V15" s="21">
        <v>100.0</v>
      </c>
      <c r="W15" s="21" t="s">
        <v>10</v>
      </c>
      <c r="X15" s="127">
        <f>IF(E$13=".","",E$13)</f>
        <v>2.9</v>
      </c>
    </row>
    <row r="16" spans="1:24">
      <c r="A16" s="36" t="s">
        <v>131</v>
      </c>
      <c r="B16" s="62">
        <v>3.0</v>
      </c>
      <c r="C16" s="42" t="str">
        <f>IF(A16="","",VLOOKUP($A$13,IF(LEN(A16)=2,U13GB,U13GA),VLOOKUP(LEFT(A16,1),club,6,FALSE),FALSE))</f>
        <v>Leandra Poukka</v>
      </c>
      <c r="D16" s="42" t="str">
        <f>IF(A16="","",VLOOKUP(LEFT(A16,1),club,2,FALSE))</f>
        <v>Highgate</v>
      </c>
      <c r="E16" s="93">
        <v>15.49</v>
      </c>
      <c r="F16" s="37">
        <f>Decsheets!$U$7</f>
        <v>12.0</v>
      </c>
      <c r="G16" s="29"/>
      <c r="H16" s="29"/>
      <c r="I16" s="39"/>
      <c r="J16" s="35" t="str">
        <f>IF($A16="","",IF(LEFT($A16,1)=J$13,$F16,""))</f>
        <v/>
      </c>
      <c r="K16" s="35" t="str">
        <f>IF($A16="","",IF(LEFT($A16,1)=K$13,$F16,""))</f>
        <v/>
      </c>
      <c r="L16" s="35">
        <f>IF($A16="","",IF(LEFT($A16,1)=L$13,$F16,""))</f>
        <v>12.0</v>
      </c>
      <c r="M16" s="35" t="str">
        <f>IF($A16="","",IF(LEFT($A16,1)=M$13,$F16,""))</f>
        <v/>
      </c>
      <c r="N16" s="35" t="str">
        <f>IF($A16="","",IF(LEFT($A16,1)=N$13,$F16,""))</f>
        <v/>
      </c>
      <c r="O16" s="35" t="str">
        <f>IF($A16="","",IF(LEFT($A16,1)=O$13,$F16,""))</f>
        <v/>
      </c>
      <c r="P16" s="35" t="str">
        <f>IF($A16="","",IF(LEFT($A16,1)=P$13,$F16,""))</f>
        <v/>
      </c>
      <c r="Q16" s="35" t="str">
        <f>IF($A16="","",IF(LEFT($A16,1)=Q$13,$F16,""))</f>
        <v/>
      </c>
      <c r="R16" s="35"/>
      <c r="S16" s="29"/>
      <c r="T16" s="21" t="s">
        <v>128</v>
      </c>
      <c r="U16" s="21" t="s">
        <v>173</v>
      </c>
      <c r="V16" s="21">
        <v>100.0</v>
      </c>
      <c r="W16" s="21" t="s">
        <v>10</v>
      </c>
      <c r="X16" s="127">
        <f>IF(E$13=".","",E$13)</f>
        <v>2.9</v>
      </c>
    </row>
    <row r="17" spans="1:24">
      <c r="A17" s="36" t="s">
        <v>132</v>
      </c>
      <c r="B17" s="62" t="s">
        <v>114</v>
      </c>
      <c r="C17" s="42" t="str">
        <f>IF(A17="","",VLOOKUP($A$13,IF(LEN(A17)=2,U13GB,U13GA),VLOOKUP(LEFT(A17,1),club,6,FALSE),FALSE))</f>
        <v>Ella Pathmandam</v>
      </c>
      <c r="D17" s="42" t="str">
        <f>IF(A17="","",VLOOKUP(LEFT(A17,1),club,2,FALSE))</f>
        <v>Barnet</v>
      </c>
      <c r="E17" s="93">
        <v>15.77</v>
      </c>
      <c r="F17" s="37">
        <f>Decsheets!$U$8</f>
        <v>10.0</v>
      </c>
      <c r="G17" s="29"/>
      <c r="H17" s="29"/>
      <c r="I17" s="39"/>
      <c r="J17" s="35" t="str">
        <f>IF($A17="","",IF(LEFT($A17,1)=J$13,$F17,""))</f>
        <v/>
      </c>
      <c r="K17" s="35" t="str">
        <f>IF($A17="","",IF(LEFT($A17,1)=K$13,$F17,""))</f>
        <v/>
      </c>
      <c r="L17" s="35" t="str">
        <f>IF($A17="","",IF(LEFT($A17,1)=L$13,$F17,""))</f>
        <v/>
      </c>
      <c r="M17" s="35" t="str">
        <f>IF($A17="","",IF(LEFT($A17,1)=M$13,$F17,""))</f>
        <v/>
      </c>
      <c r="N17" s="35" t="str">
        <f>IF($A17="","",IF(LEFT($A17,1)=N$13,$F17,""))</f>
        <v/>
      </c>
      <c r="O17" s="35" t="str">
        <f>IF($A17="","",IF(LEFT($A17,1)=O$13,$F17,""))</f>
        <v/>
      </c>
      <c r="P17" s="35">
        <f>IF($A17="","",IF(LEFT($A17,1)=P$13,$F17,""))</f>
        <v>10.0</v>
      </c>
      <c r="Q17" s="35" t="str">
        <f>IF($A17="","",IF(LEFT($A17,1)=Q$13,$F17,""))</f>
        <v/>
      </c>
      <c r="R17" s="35"/>
      <c r="S17" s="29"/>
      <c r="T17" s="21" t="s">
        <v>128</v>
      </c>
      <c r="U17" s="21" t="s">
        <v>173</v>
      </c>
      <c r="V17" s="21">
        <v>100.0</v>
      </c>
      <c r="W17" s="21" t="s">
        <v>10</v>
      </c>
      <c r="X17" s="127">
        <f>IF(E$13=".","",E$13)</f>
        <v>2.9</v>
      </c>
    </row>
    <row r="18" spans="1:24">
      <c r="A18" s="36"/>
      <c r="B18" s="62" t="s">
        <v>115</v>
      </c>
      <c r="C18" s="42" t="str">
        <f>IF(A18="","",VLOOKUP($A$13,IF(LEN(A18)=2,U13GB,U13GA),VLOOKUP(LEFT(A18,1),club,6,FALSE),FALSE))</f>
        <v/>
      </c>
      <c r="D18" s="42" t="str">
        <f>IF(A18="","",VLOOKUP(LEFT(A18,1),club,2,FALSE))</f>
        <v/>
      </c>
      <c r="E18" s="93"/>
      <c r="F18" s="37">
        <f>Decsheets!$U$9</f>
        <v>8.0</v>
      </c>
      <c r="G18" s="29"/>
      <c r="H18" s="29"/>
      <c r="I18" s="39"/>
      <c r="J18" s="35" t="str">
        <f>IF($A18="","",IF(LEFT($A18,1)=J$13,$F18,""))</f>
        <v/>
      </c>
      <c r="K18" s="35" t="str">
        <f>IF($A18="","",IF(LEFT($A18,1)=K$13,$F18,""))</f>
        <v/>
      </c>
      <c r="L18" s="35" t="str">
        <f>IF($A18="","",IF(LEFT($A18,1)=L$13,$F18,""))</f>
        <v/>
      </c>
      <c r="M18" s="35" t="str">
        <f>IF($A18="","",IF(LEFT($A18,1)=M$13,$F18,""))</f>
        <v/>
      </c>
      <c r="N18" s="35" t="str">
        <f>IF($A18="","",IF(LEFT($A18,1)=N$13,$F18,""))</f>
        <v/>
      </c>
      <c r="O18" s="35" t="str">
        <f>IF($A18="","",IF(LEFT($A18,1)=O$13,$F18,""))</f>
        <v/>
      </c>
      <c r="P18" s="35" t="str">
        <f>IF($A18="","",IF(LEFT($A18,1)=P$13,$F18,""))</f>
        <v/>
      </c>
      <c r="Q18" s="35" t="str">
        <f>IF($A18="","",IF(LEFT($A18,1)=Q$13,$F18,""))</f>
        <v/>
      </c>
      <c r="R18" s="35"/>
      <c r="S18" s="29"/>
      <c r="T18" s="21" t="s">
        <v>128</v>
      </c>
      <c r="U18" s="21" t="s">
        <v>173</v>
      </c>
      <c r="V18" s="21">
        <v>100.0</v>
      </c>
      <c r="W18" s="21" t="s">
        <v>10</v>
      </c>
      <c r="X18" s="127">
        <f>IF(E$13=".","",E$13)</f>
        <v>2.9</v>
      </c>
    </row>
    <row r="19" spans="1:24">
      <c r="A19" s="36"/>
      <c r="B19" s="62" t="s">
        <v>116</v>
      </c>
      <c r="C19" s="42" t="str">
        <f>IF(A19="","",VLOOKUP($A$13,IF(LEN(A19)=2,U13GB,U13GA),VLOOKUP(LEFT(A19,1),club,6,FALSE),FALSE))</f>
        <v/>
      </c>
      <c r="D19" s="42" t="str">
        <f>IF(A19="","",VLOOKUP(LEFT(A19,1),club,2,FALSE))</f>
        <v/>
      </c>
      <c r="E19" s="93"/>
      <c r="F19" s="37">
        <f>Decsheets!$U$10</f>
        <v>6.0</v>
      </c>
      <c r="G19" s="29"/>
      <c r="H19" s="29"/>
      <c r="I19" s="39"/>
      <c r="J19" s="35" t="str">
        <f>IF($A19="","",IF(LEFT($A19,1)=J$13,$F19,""))</f>
        <v/>
      </c>
      <c r="K19" s="35" t="str">
        <f>IF($A19="","",IF(LEFT($A19,1)=K$13,$F19,""))</f>
        <v/>
      </c>
      <c r="L19" s="35" t="str">
        <f>IF($A19="","",IF(LEFT($A19,1)=L$13,$F19,""))</f>
        <v/>
      </c>
      <c r="M19" s="35" t="str">
        <f>IF($A19="","",IF(LEFT($A19,1)=M$13,$F19,""))</f>
        <v/>
      </c>
      <c r="N19" s="35" t="str">
        <f>IF($A19="","",IF(LEFT($A19,1)=N$13,$F19,""))</f>
        <v/>
      </c>
      <c r="O19" s="35" t="str">
        <f>IF($A19="","",IF(LEFT($A19,1)=O$13,$F19,""))</f>
        <v/>
      </c>
      <c r="P19" s="35" t="str">
        <f>IF($A19="","",IF(LEFT($A19,1)=P$13,$F19,""))</f>
        <v/>
      </c>
      <c r="Q19" s="35" t="str">
        <f>IF($A19="","",IF(LEFT($A19,1)=Q$13,$F19,""))</f>
        <v/>
      </c>
      <c r="R19" s="35"/>
      <c r="S19" s="29"/>
      <c r="T19" s="21" t="s">
        <v>128</v>
      </c>
      <c r="U19" s="21" t="s">
        <v>173</v>
      </c>
      <c r="V19" s="21">
        <v>100.0</v>
      </c>
      <c r="W19" s="21" t="s">
        <v>10</v>
      </c>
      <c r="X19" s="127">
        <f>IF(E$13=".","",E$13)</f>
        <v>2.9</v>
      </c>
    </row>
    <row r="20" spans="1:24">
      <c r="A20" s="36"/>
      <c r="B20" s="62">
        <v>7.0</v>
      </c>
      <c r="C20" s="42" t="str">
        <f>IF(A20="","",VLOOKUP($A$13,IF(LEN(A20)=2,U13GB,U13GA),VLOOKUP(LEFT(A20,1),club,6,FALSE),FALSE))</f>
        <v/>
      </c>
      <c r="D20" s="42" t="str">
        <f>IF(A20="","",VLOOKUP(LEFT(A20,1),club,2,FALSE))</f>
        <v/>
      </c>
      <c r="E20" s="93"/>
      <c r="F20" s="37">
        <f>Decsheets!$U$11</f>
        <v>4.0</v>
      </c>
      <c r="G20" s="29"/>
      <c r="H20" s="29"/>
      <c r="I20" s="39"/>
      <c r="J20" s="35" t="str">
        <f>IF($A20="","",IF(LEFT($A20,1)=J$13,$F20,""))</f>
        <v/>
      </c>
      <c r="K20" s="35" t="str">
        <f>IF($A20="","",IF(LEFT($A20,1)=K$13,$F20,""))</f>
        <v/>
      </c>
      <c r="L20" s="35" t="str">
        <f>IF($A20="","",IF(LEFT($A20,1)=L$13,$F20,""))</f>
        <v/>
      </c>
      <c r="M20" s="35" t="str">
        <f>IF($A20="","",IF(LEFT($A20,1)=M$13,$F20,""))</f>
        <v/>
      </c>
      <c r="N20" s="35" t="str">
        <f>IF($A20="","",IF(LEFT($A20,1)=N$13,$F20,""))</f>
        <v/>
      </c>
      <c r="O20" s="35" t="str">
        <f>IF($A20="","",IF(LEFT($A20,1)=O$13,$F20,""))</f>
        <v/>
      </c>
      <c r="P20" s="35" t="str">
        <f>IF($A20="","",IF(LEFT($A20,1)=P$13,$F20,""))</f>
        <v/>
      </c>
      <c r="Q20" s="35" t="str">
        <f>IF($A20="","",IF(LEFT($A20,1)=Q$13,$F20,""))</f>
        <v/>
      </c>
      <c r="R20" s="35"/>
      <c r="S20" s="29"/>
      <c r="T20" s="21" t="s">
        <v>128</v>
      </c>
      <c r="U20" s="21" t="s">
        <v>173</v>
      </c>
      <c r="V20" s="21">
        <v>100.0</v>
      </c>
      <c r="W20" s="21" t="s">
        <v>10</v>
      </c>
      <c r="X20" s="127">
        <f>IF(E$13=".","",E$13)</f>
        <v>2.9</v>
      </c>
    </row>
    <row r="21" spans="1:24">
      <c r="A21" s="36"/>
      <c r="B21" s="62">
        <v>8.0</v>
      </c>
      <c r="C21" s="42" t="str">
        <f>IF(A21="","",VLOOKUP($A$13,IF(LEN(A21)=2,U13GB,U13GA),VLOOKUP(LEFT(A21,1),club,6,FALSE),FALSE))</f>
        <v/>
      </c>
      <c r="D21" s="42" t="str">
        <f>IF(A21="","",VLOOKUP(LEFT(A21,1),club,2,FALSE))</f>
        <v/>
      </c>
      <c r="E21" s="93"/>
      <c r="F21" s="37">
        <f>Decsheets!$U$12</f>
        <v>2.0</v>
      </c>
      <c r="G21" s="29"/>
      <c r="H21" s="29"/>
      <c r="I21" s="39"/>
      <c r="J21" s="35" t="str">
        <f>IF($A21="","",IF(LEFT($A21,1)=J$13,$F21,""))</f>
        <v/>
      </c>
      <c r="K21" s="35" t="str">
        <f>IF($A21="","",IF(LEFT($A21,1)=K$13,$F21,""))</f>
        <v/>
      </c>
      <c r="L21" s="35" t="str">
        <f>IF($A21="","",IF(LEFT($A21,1)=L$13,$F21,""))</f>
        <v/>
      </c>
      <c r="M21" s="35" t="str">
        <f>IF($A21="","",IF(LEFT($A21,1)=M$13,$F21,""))</f>
        <v/>
      </c>
      <c r="N21" s="35" t="str">
        <f>IF($A21="","",IF(LEFT($A21,1)=N$13,$F21,""))</f>
        <v/>
      </c>
      <c r="O21" s="35" t="str">
        <f>IF($A21="","",IF(LEFT($A21,1)=O$13,$F21,""))</f>
        <v/>
      </c>
      <c r="P21" s="35" t="str">
        <f>IF($A21="","",IF(LEFT($A21,1)=P$13,$F21,""))</f>
        <v/>
      </c>
      <c r="Q21" s="35" t="str">
        <f>IF($A21="","",IF(LEFT($A21,1)=Q$13,$F21,""))</f>
        <v/>
      </c>
      <c r="R21" s="35">
        <f>SUM(Decsheets!$U$5:$U$12)-(SUM(J14:Q21))</f>
        <v>20.0</v>
      </c>
      <c r="S21" s="29"/>
      <c r="T21" s="21" t="s">
        <v>128</v>
      </c>
      <c r="U21" s="21" t="s">
        <v>173</v>
      </c>
      <c r="V21" s="21">
        <v>100.0</v>
      </c>
      <c r="W21" s="21" t="s">
        <v>10</v>
      </c>
      <c r="X21" s="127">
        <f>IF(E$13=".","",E$13)</f>
        <v>2.9</v>
      </c>
    </row>
    <row r="22" spans="1:24" s="21" customFormat="1">
      <c r="A22" s="32" t="s">
        <v>123</v>
      </c>
      <c r="B22" s="61"/>
      <c r="C22" s="40" t="s">
        <v>174</v>
      </c>
      <c r="D22" s="28" t="s">
        <v>125</v>
      </c>
      <c r="E22" s="91">
        <v>2.1</v>
      </c>
      <c r="F22" s="39"/>
      <c r="G22" s="29"/>
      <c r="H22" s="29"/>
      <c r="I22" s="29"/>
      <c r="J22" s="35"/>
      <c r="K22" s="35"/>
      <c r="L22" s="35"/>
      <c r="M22" s="35"/>
      <c r="N22" s="35"/>
      <c r="O22" s="35"/>
      <c r="P22" s="35"/>
      <c r="Q22" s="35"/>
      <c r="R22" s="35"/>
      <c r="S22" s="29" t="s">
        <v>137</v>
      </c>
      <c r="V22" s="123"/>
    </row>
    <row r="23" spans="1:24">
      <c r="A23" s="36" t="s">
        <v>175</v>
      </c>
      <c r="B23" s="62">
        <v>1.0</v>
      </c>
      <c r="C23" s="42" t="str">
        <f>IF(A23="","",VLOOKUP($A$22,IF(LEN(A23)=2,U13GB,U13GA),VLOOKUP(LEFT(A23,1),club,6,FALSE),FALSE))</f>
        <v>Sanaa Neunie</v>
      </c>
      <c r="D23" s="42" t="str">
        <f>IF(A23="","",VLOOKUP(LEFT(A23,1),club,2,FALSE))</f>
        <v>Heathside</v>
      </c>
      <c r="E23" s="93">
        <v>14.0</v>
      </c>
      <c r="F23" s="37">
        <f>Decsheets!$V$5</f>
        <v>8.0</v>
      </c>
      <c r="G23" s="29"/>
      <c r="H23" s="29"/>
      <c r="I23" s="39"/>
      <c r="J23" s="35" t="str">
        <f>IF($A23="","",IF(LEFT($A23,1)=J$13,$F23,""))</f>
        <v/>
      </c>
      <c r="K23" s="35" t="str">
        <f>IF($A23="","",IF(LEFT($A23,1)=K$13,$F23,""))</f>
        <v/>
      </c>
      <c r="L23" s="35" t="str">
        <f>IF($A23="","",IF(LEFT($A23,1)=L$13,$F23,""))</f>
        <v/>
      </c>
      <c r="M23" s="35">
        <f>IF($A23="","",IF(LEFT($A23,1)=M$13,$F23,""))</f>
        <v>8.0</v>
      </c>
      <c r="N23" s="35" t="str">
        <f>IF($A23="","",IF(LEFT($A23,1)=N$13,$F23,""))</f>
        <v/>
      </c>
      <c r="O23" s="35" t="str">
        <f>IF($A23="","",IF(LEFT($A23,1)=O$13,$F23,""))</f>
        <v/>
      </c>
      <c r="P23" s="35" t="str">
        <f>IF($A23="","",IF(LEFT($A23,1)=P$13,$F23,""))</f>
        <v/>
      </c>
      <c r="Q23" s="35" t="str">
        <f>IF($A23="","",IF(LEFT($A23,1)=Q$13,$F23,""))</f>
        <v/>
      </c>
      <c r="R23" s="35"/>
      <c r="S23" s="29"/>
      <c r="T23" s="21" t="s">
        <v>128</v>
      </c>
      <c r="U23" s="21" t="s">
        <v>173</v>
      </c>
      <c r="V23" s="21">
        <v>100.0</v>
      </c>
      <c r="W23" s="21" t="s">
        <v>15</v>
      </c>
      <c r="X23" s="127">
        <f>IF(E$22=".","",E$22)</f>
        <v>2.1</v>
      </c>
    </row>
    <row r="24" spans="1:24">
      <c r="A24" s="36" t="s">
        <v>142</v>
      </c>
      <c r="B24" s="62">
        <v>2.0</v>
      </c>
      <c r="C24" s="256" t="s">
        <v>786</v>
      </c>
      <c r="D24" s="42" t="str">
        <f>IF(A24="","",VLOOKUP(LEFT(A24,1),club,2,FALSE))</f>
        <v>Highgate</v>
      </c>
      <c r="E24" s="93">
        <v>14.41</v>
      </c>
      <c r="F24" s="37">
        <f>Decsheets!$V$6</f>
        <v>7.0</v>
      </c>
      <c r="G24" s="29"/>
      <c r="H24" s="29"/>
      <c r="I24" s="39"/>
      <c r="J24" s="35" t="str">
        <f>IF($A24="","",IF(LEFT($A24,1)=J$13,$F24,""))</f>
        <v/>
      </c>
      <c r="K24" s="35" t="str">
        <f>IF($A24="","",IF(LEFT($A24,1)=K$13,$F24,""))</f>
        <v/>
      </c>
      <c r="L24" s="35">
        <f>IF($A24="","",IF(LEFT($A24,1)=L$13,$F24,""))</f>
        <v>7.0</v>
      </c>
      <c r="M24" s="35" t="str">
        <f>IF($A24="","",IF(LEFT($A24,1)=M$13,$F24,""))</f>
        <v/>
      </c>
      <c r="N24" s="35" t="str">
        <f>IF($A24="","",IF(LEFT($A24,1)=N$13,$F24,""))</f>
        <v/>
      </c>
      <c r="O24" s="35" t="str">
        <f>IF($A24="","",IF(LEFT($A24,1)=O$13,$F24,""))</f>
        <v/>
      </c>
      <c r="P24" s="35" t="str">
        <f>IF($A24="","",IF(LEFT($A24,1)=P$13,$F24,""))</f>
        <v/>
      </c>
      <c r="Q24" s="35" t="str">
        <f>IF($A24="","",IF(LEFT($A24,1)=Q$13,$F24,""))</f>
        <v/>
      </c>
      <c r="R24" s="35"/>
      <c r="S24" s="29"/>
      <c r="T24" s="21" t="s">
        <v>128</v>
      </c>
      <c r="U24" s="21" t="s">
        <v>173</v>
      </c>
      <c r="V24" s="21">
        <v>100.0</v>
      </c>
      <c r="W24" s="21" t="s">
        <v>15</v>
      </c>
      <c r="X24" s="127">
        <f>IF(E$22=".","",E$22)</f>
        <v>2.1</v>
      </c>
    </row>
    <row r="25" spans="1:24">
      <c r="A25" s="36" t="s">
        <v>138</v>
      </c>
      <c r="B25" s="62">
        <v>3.0</v>
      </c>
      <c r="C25" s="42" t="str">
        <f>IF(A25="","",VLOOKUP($A$22,IF(LEN(A25)=2,U13GB,U13GA),VLOOKUP(LEFT(A25,1),club,6,FALSE),FALSE))</f>
        <v>Angel Acheampong</v>
      </c>
      <c r="D25" s="42" t="str">
        <f>IF(A25="","",VLOOKUP(LEFT(A25,1),club,2,FALSE))</f>
        <v>TVH</v>
      </c>
      <c r="E25" s="93">
        <v>14.6</v>
      </c>
      <c r="F25" s="37">
        <f>Decsheets!$V$7</f>
        <v>6.0</v>
      </c>
      <c r="G25" s="29"/>
      <c r="H25" s="29"/>
      <c r="I25" s="39"/>
      <c r="J25" s="35" t="str">
        <f>IF($A25="","",IF(LEFT($A25,1)=J$13,$F25,""))</f>
        <v/>
      </c>
      <c r="K25" s="35" t="str">
        <f>IF($A25="","",IF(LEFT($A25,1)=K$13,$F25,""))</f>
        <v/>
      </c>
      <c r="L25" s="35" t="str">
        <f>IF($A25="","",IF(LEFT($A25,1)=L$13,$F25,""))</f>
        <v/>
      </c>
      <c r="M25" s="35" t="str">
        <f>IF($A25="","",IF(LEFT($A25,1)=M$13,$F25,""))</f>
        <v/>
      </c>
      <c r="N25" s="35">
        <f>IF($A25="","",IF(LEFT($A25,1)=N$13,$F25,""))</f>
        <v>6.0</v>
      </c>
      <c r="O25" s="35" t="str">
        <f>IF($A25="","",IF(LEFT($A25,1)=O$13,$F25,""))</f>
        <v/>
      </c>
      <c r="P25" s="35" t="str">
        <f>IF($A25="","",IF(LEFT($A25,1)=P$13,$F25,""))</f>
        <v/>
      </c>
      <c r="Q25" s="35" t="str">
        <f>IF($A25="","",IF(LEFT($A25,1)=Q$13,$F25,""))</f>
        <v/>
      </c>
      <c r="R25" s="35"/>
      <c r="S25" s="29"/>
      <c r="T25" s="21" t="s">
        <v>128</v>
      </c>
      <c r="U25" s="21" t="s">
        <v>173</v>
      </c>
      <c r="V25" s="21">
        <v>100.0</v>
      </c>
      <c r="W25" s="21" t="s">
        <v>15</v>
      </c>
      <c r="X25" s="127">
        <f>IF(E$22=".","",E$22)</f>
        <v>2.1</v>
      </c>
    </row>
    <row r="26" spans="1:24">
      <c r="A26" s="36"/>
      <c r="B26" s="62" t="s">
        <v>114</v>
      </c>
      <c r="C26" s="42" t="str">
        <f>IF(A26="","",VLOOKUP($A$22,IF(LEN(A26)=2,U13GB,U13GA),VLOOKUP(LEFT(A26,1),club,6,FALSE),FALSE))</f>
        <v/>
      </c>
      <c r="D26" s="42" t="str">
        <f>IF(A26="","",VLOOKUP(LEFT(A26,1),club,2,FALSE))</f>
        <v/>
      </c>
      <c r="E26" s="93"/>
      <c r="F26" s="37">
        <f>Decsheets!$V$8</f>
        <v>5.0</v>
      </c>
      <c r="G26" s="29"/>
      <c r="H26" s="29"/>
      <c r="I26" s="39"/>
      <c r="J26" s="35" t="str">
        <f>IF($A26="","",IF(LEFT($A26,1)=J$13,$F26,""))</f>
        <v/>
      </c>
      <c r="K26" s="35" t="str">
        <f>IF($A26="","",IF(LEFT($A26,1)=K$13,$F26,""))</f>
        <v/>
      </c>
      <c r="L26" s="35" t="str">
        <f>IF($A26="","",IF(LEFT($A26,1)=L$13,$F26,""))</f>
        <v/>
      </c>
      <c r="M26" s="35" t="str">
        <f>IF($A26="","",IF(LEFT($A26,1)=M$13,$F26,""))</f>
        <v/>
      </c>
      <c r="N26" s="35" t="str">
        <f>IF($A26="","",IF(LEFT($A26,1)=N$13,$F26,""))</f>
        <v/>
      </c>
      <c r="O26" s="35" t="str">
        <f>IF($A26="","",IF(LEFT($A26,1)=O$13,$F26,""))</f>
        <v/>
      </c>
      <c r="P26" s="35" t="str">
        <f>IF($A26="","",IF(LEFT($A26,1)=P$13,$F26,""))</f>
        <v/>
      </c>
      <c r="Q26" s="35" t="str">
        <f>IF($A26="","",IF(LEFT($A26,1)=Q$13,$F26,""))</f>
        <v/>
      </c>
      <c r="R26" s="35"/>
      <c r="S26" s="29"/>
      <c r="T26" s="21" t="s">
        <v>128</v>
      </c>
      <c r="U26" s="21" t="s">
        <v>173</v>
      </c>
      <c r="V26" s="21">
        <v>100.0</v>
      </c>
      <c r="W26" s="21" t="s">
        <v>15</v>
      </c>
      <c r="X26" s="127">
        <f>IF(E$22=".","",E$22)</f>
        <v>2.1</v>
      </c>
    </row>
    <row r="27" spans="1:24">
      <c r="A27" s="36"/>
      <c r="B27" s="62" t="s">
        <v>115</v>
      </c>
      <c r="C27" s="42" t="str">
        <f>IF(A27="","",VLOOKUP($A$22,IF(LEN(A27)=2,U13GB,U13GA),VLOOKUP(LEFT(A27,1),club,6,FALSE),FALSE))</f>
        <v/>
      </c>
      <c r="D27" s="42" t="str">
        <f>IF(A27="","",VLOOKUP(LEFT(A27,1),club,2,FALSE))</f>
        <v/>
      </c>
      <c r="E27" s="93"/>
      <c r="F27" s="37">
        <f>Decsheets!$V$9</f>
        <v>4.0</v>
      </c>
      <c r="G27" s="29"/>
      <c r="H27" s="29"/>
      <c r="I27" s="39"/>
      <c r="J27" s="35" t="str">
        <f>IF($A27="","",IF(LEFT($A27,1)=J$13,$F27,""))</f>
        <v/>
      </c>
      <c r="K27" s="35" t="str">
        <f>IF($A27="","",IF(LEFT($A27,1)=K$13,$F27,""))</f>
        <v/>
      </c>
      <c r="L27" s="35" t="str">
        <f>IF($A27="","",IF(LEFT($A27,1)=L$13,$F27,""))</f>
        <v/>
      </c>
      <c r="M27" s="35" t="str">
        <f>IF($A27="","",IF(LEFT($A27,1)=M$13,$F27,""))</f>
        <v/>
      </c>
      <c r="N27" s="35" t="str">
        <f>IF($A27="","",IF(LEFT($A27,1)=N$13,$F27,""))</f>
        <v/>
      </c>
      <c r="O27" s="35" t="str">
        <f>IF($A27="","",IF(LEFT($A27,1)=O$13,$F27,""))</f>
        <v/>
      </c>
      <c r="P27" s="35" t="str">
        <f>IF($A27="","",IF(LEFT($A27,1)=P$13,$F27,""))</f>
        <v/>
      </c>
      <c r="Q27" s="35" t="str">
        <f>IF($A27="","",IF(LEFT($A27,1)=Q$13,$F27,""))</f>
        <v/>
      </c>
      <c r="R27" s="35"/>
      <c r="S27" s="29"/>
      <c r="T27" s="21" t="s">
        <v>128</v>
      </c>
      <c r="U27" s="21" t="s">
        <v>173</v>
      </c>
      <c r="V27" s="21">
        <v>100.0</v>
      </c>
      <c r="W27" s="21" t="s">
        <v>15</v>
      </c>
      <c r="X27" s="127">
        <f>IF(E$22=".","",E$22)</f>
        <v>2.1</v>
      </c>
    </row>
    <row r="28" spans="1:24">
      <c r="A28" s="36"/>
      <c r="B28" s="62" t="s">
        <v>116</v>
      </c>
      <c r="C28" s="42" t="str">
        <f>IF(A28="","",VLOOKUP($A$22,IF(LEN(A28)=2,U13GB,U13GA),VLOOKUP(LEFT(A28,1),club,6,FALSE),FALSE))</f>
        <v/>
      </c>
      <c r="D28" s="42" t="str">
        <f>IF(A28="","",VLOOKUP(LEFT(A28,1),club,2,FALSE))</f>
        <v/>
      </c>
      <c r="E28" s="93"/>
      <c r="F28" s="37">
        <f>Decsheets!$V$10</f>
        <v>3.0</v>
      </c>
      <c r="G28" s="29"/>
      <c r="H28" s="29"/>
      <c r="I28" s="39"/>
      <c r="J28" s="35" t="str">
        <f>IF($A28="","",IF(LEFT($A28,1)=J$13,$F28,""))</f>
        <v/>
      </c>
      <c r="K28" s="35" t="str">
        <f>IF($A28="","",IF(LEFT($A28,1)=K$13,$F28,""))</f>
        <v/>
      </c>
      <c r="L28" s="35" t="str">
        <f>IF($A28="","",IF(LEFT($A28,1)=L$13,$F28,""))</f>
        <v/>
      </c>
      <c r="M28" s="35" t="str">
        <f>IF($A28="","",IF(LEFT($A28,1)=M$13,$F28,""))</f>
        <v/>
      </c>
      <c r="N28" s="35" t="str">
        <f>IF($A28="","",IF(LEFT($A28,1)=N$13,$F28,""))</f>
        <v/>
      </c>
      <c r="O28" s="35" t="str">
        <f>IF($A28="","",IF(LEFT($A28,1)=O$13,$F28,""))</f>
        <v/>
      </c>
      <c r="P28" s="35" t="str">
        <f>IF($A28="","",IF(LEFT($A28,1)=P$13,$F28,""))</f>
        <v/>
      </c>
      <c r="Q28" s="35" t="str">
        <f>IF($A28="","",IF(LEFT($A28,1)=Q$13,$F28,""))</f>
        <v/>
      </c>
      <c r="R28" s="35"/>
      <c r="S28" s="29"/>
      <c r="T28" s="21" t="s">
        <v>128</v>
      </c>
      <c r="U28" s="21" t="s">
        <v>173</v>
      </c>
      <c r="V28" s="21">
        <v>100.0</v>
      </c>
      <c r="W28" s="21" t="s">
        <v>15</v>
      </c>
      <c r="X28" s="127">
        <f>IF(E$22=".","",E$22)</f>
        <v>2.1</v>
      </c>
    </row>
    <row r="29" spans="1:24">
      <c r="A29" s="36"/>
      <c r="B29" s="62">
        <v>7.0</v>
      </c>
      <c r="C29" s="42" t="str">
        <f>IF(A29="","",VLOOKUP($A$22,IF(LEN(A29)=2,U13GB,U13GA),VLOOKUP(LEFT(A29,1),club,6,FALSE),FALSE))</f>
        <v/>
      </c>
      <c r="D29" s="42" t="str">
        <f>IF(A29="","",VLOOKUP(LEFT(A29,1),club,2,FALSE))</f>
        <v/>
      </c>
      <c r="E29" s="93"/>
      <c r="F29" s="37">
        <f>Decsheets!$V$11</f>
        <v>2.0</v>
      </c>
      <c r="G29" s="29"/>
      <c r="H29" s="29"/>
      <c r="I29" s="39"/>
      <c r="J29" s="35" t="str">
        <f>IF($A29="","",IF(LEFT($A29,1)=J$13,$F29,""))</f>
        <v/>
      </c>
      <c r="K29" s="35" t="str">
        <f>IF($A29="","",IF(LEFT($A29,1)=K$13,$F29,""))</f>
        <v/>
      </c>
      <c r="L29" s="35" t="str">
        <f>IF($A29="","",IF(LEFT($A29,1)=L$13,$F29,""))</f>
        <v/>
      </c>
      <c r="M29" s="35" t="str">
        <f>IF($A29="","",IF(LEFT($A29,1)=M$13,$F29,""))</f>
        <v/>
      </c>
      <c r="N29" s="35" t="str">
        <f>IF($A29="","",IF(LEFT($A29,1)=N$13,$F29,""))</f>
        <v/>
      </c>
      <c r="O29" s="35" t="str">
        <f>IF($A29="","",IF(LEFT($A29,1)=O$13,$F29,""))</f>
        <v/>
      </c>
      <c r="P29" s="35" t="str">
        <f>IF($A29="","",IF(LEFT($A29,1)=P$13,$F29,""))</f>
        <v/>
      </c>
      <c r="Q29" s="35" t="str">
        <f>IF($A29="","",IF(LEFT($A29,1)=Q$13,$F29,""))</f>
        <v/>
      </c>
      <c r="R29" s="35"/>
      <c r="S29" s="29"/>
      <c r="T29" s="21" t="s">
        <v>128</v>
      </c>
      <c r="U29" s="21" t="s">
        <v>173</v>
      </c>
      <c r="V29" s="21">
        <v>100.0</v>
      </c>
      <c r="W29" s="21" t="s">
        <v>15</v>
      </c>
      <c r="X29" s="127">
        <f>IF(E$22=".","",E$22)</f>
        <v>2.1</v>
      </c>
    </row>
    <row r="30" spans="1:24">
      <c r="A30" s="36"/>
      <c r="B30" s="62">
        <v>8.0</v>
      </c>
      <c r="C30" s="42" t="str">
        <f>IF(A30="","",VLOOKUP($A$22,IF(LEN(A30)=2,U13GB,U13GA),VLOOKUP(LEFT(A30,1),club,6,FALSE),FALSE))</f>
        <v/>
      </c>
      <c r="D30" s="42" t="str">
        <f>IF(A30="","",VLOOKUP(LEFT(A30,1),club,2,FALSE))</f>
        <v/>
      </c>
      <c r="E30" s="93"/>
      <c r="F30" s="37">
        <f>Decsheets!$V$12</f>
        <v>1.0</v>
      </c>
      <c r="G30" s="29"/>
      <c r="H30" s="29"/>
      <c r="I30" s="39"/>
      <c r="J30" s="35" t="str">
        <f>IF($A30="","",IF(LEFT($A30,1)=J$13,$F30,""))</f>
        <v/>
      </c>
      <c r="K30" s="35" t="str">
        <f>IF($A30="","",IF(LEFT($A30,1)=K$13,$F30,""))</f>
        <v/>
      </c>
      <c r="L30" s="35" t="str">
        <f>IF($A30="","",IF(LEFT($A30,1)=L$13,$F30,""))</f>
        <v/>
      </c>
      <c r="M30" s="35" t="str">
        <f>IF($A30="","",IF(LEFT($A30,1)=M$13,$F30,""))</f>
        <v/>
      </c>
      <c r="N30" s="35" t="str">
        <f>IF($A30="","",IF(LEFT($A30,1)=N$13,$F30,""))</f>
        <v/>
      </c>
      <c r="O30" s="35" t="str">
        <f>IF($A30="","",IF(LEFT($A30,1)=O$13,$F30,""))</f>
        <v/>
      </c>
      <c r="P30" s="35" t="str">
        <f>IF($A30="","",IF(LEFT($A30,1)=P$13,$F30,""))</f>
        <v/>
      </c>
      <c r="Q30" s="35" t="str">
        <f>IF($A30="","",IF(LEFT($A30,1)=Q$13,$F30,""))</f>
        <v/>
      </c>
      <c r="R30" s="35">
        <f>SUM(Decsheets!$V$5:$V$12)-(SUM(J23:Q30))</f>
        <v>15.0</v>
      </c>
      <c r="S30" s="29"/>
      <c r="T30" s="21" t="s">
        <v>128</v>
      </c>
      <c r="U30" s="21" t="s">
        <v>173</v>
      </c>
      <c r="V30" s="21">
        <v>100.0</v>
      </c>
      <c r="W30" s="21" t="s">
        <v>15</v>
      </c>
      <c r="X30" s="127">
        <f>IF(E$22=".","",E$22)</f>
        <v>2.1</v>
      </c>
    </row>
    <row r="31" spans="1:24" s="21" customFormat="1">
      <c r="A31" s="32" t="s">
        <v>143</v>
      </c>
      <c r="B31" s="61"/>
      <c r="C31" s="41" t="s">
        <v>176</v>
      </c>
      <c r="D31" s="39"/>
      <c r="E31" s="28" t="s">
        <v>145</v>
      </c>
      <c r="F31" s="39"/>
      <c r="G31" s="29"/>
      <c r="H31" s="29"/>
      <c r="I31" s="29"/>
      <c r="J31" s="35"/>
      <c r="K31" s="35"/>
      <c r="L31" s="35"/>
      <c r="M31" s="35"/>
      <c r="N31" s="35"/>
      <c r="O31" s="35"/>
      <c r="P31" s="35"/>
      <c r="Q31" s="35"/>
      <c r="R31" s="35"/>
      <c r="S31" s="29" t="s">
        <v>146</v>
      </c>
      <c r="V31" s="123"/>
    </row>
    <row r="32" spans="1:24">
      <c r="A32" s="36" t="s">
        <v>127</v>
      </c>
      <c r="B32" s="62">
        <v>1.0</v>
      </c>
      <c r="C32" s="37" t="str">
        <f>IF(A32="","",VLOOKUP($A$31,IF(LEN(A32)=2,U13GB,U13GA),VLOOKUP(LEFT(A32,1),club,6,FALSE),FALSE))</f>
        <v>Zakia Mossi</v>
      </c>
      <c r="D32" s="37" t="str">
        <f>IF(A32="","",VLOOKUP(LEFT(A32,1),club,2,FALSE))</f>
        <v>TVH</v>
      </c>
      <c r="E32" s="38" t="s">
        <v>177</v>
      </c>
      <c r="F32" s="37">
        <f>Decsheets!$U$5</f>
        <v>16.0</v>
      </c>
      <c r="G32" s="29"/>
      <c r="H32" s="29"/>
      <c r="I32" s="39"/>
      <c r="J32" s="35" t="str">
        <f>IF($A32="","",IF(LEFT($A32,1)=J$13,$F32,""))</f>
        <v/>
      </c>
      <c r="K32" s="35" t="str">
        <f>IF($A32="","",IF(LEFT($A32,1)=K$13,$F32,""))</f>
        <v/>
      </c>
      <c r="L32" s="35" t="str">
        <f>IF($A32="","",IF(LEFT($A32,1)=L$13,$F32,""))</f>
        <v/>
      </c>
      <c r="M32" s="35" t="str">
        <f>IF($A32="","",IF(LEFT($A32,1)=M$13,$F32,""))</f>
        <v/>
      </c>
      <c r="N32" s="35">
        <f>IF($A32="","",IF(LEFT($A32,1)=N$13,$F32,""))</f>
        <v>16.0</v>
      </c>
      <c r="O32" s="35" t="str">
        <f>IF($A32="","",IF(LEFT($A32,1)=O$13,$F32,""))</f>
        <v/>
      </c>
      <c r="P32" s="35" t="str">
        <f>IF($A32="","",IF(LEFT($A32,1)=P$13,$F32,""))</f>
        <v/>
      </c>
      <c r="Q32" s="35" t="str">
        <f>IF($A32="","",IF(LEFT($A32,1)=Q$13,$F32,""))</f>
        <v/>
      </c>
      <c r="R32" s="35"/>
      <c r="S32" s="29"/>
      <c r="T32" s="21" t="s">
        <v>128</v>
      </c>
      <c r="U32" s="21" t="s">
        <v>173</v>
      </c>
      <c r="V32" s="21">
        <v>800.0</v>
      </c>
      <c r="W32" s="21" t="s">
        <v>10</v>
      </c>
      <c r="X32" s="127" t="str">
        <f>IF(E$31=".","",E$31)</f>
        <v/>
      </c>
    </row>
    <row r="33" spans="1:24">
      <c r="A33" s="36" t="s">
        <v>178</v>
      </c>
      <c r="B33" s="62">
        <v>2.0</v>
      </c>
      <c r="C33" s="37" t="str">
        <f>IF(A33="","",VLOOKUP($A$31,IF(LEN(A33)=2,U13GB,U13GA),VLOOKUP(LEFT(A33,1),club,6,FALSE),FALSE))</f>
        <v>Rhianna Smith</v>
      </c>
      <c r="D33" s="37" t="str">
        <f>IF(A33="","",VLOOKUP(LEFT(A33,1),club,2,FALSE))</f>
        <v>Enfield &amp; H</v>
      </c>
      <c r="E33" s="38" t="s">
        <v>179</v>
      </c>
      <c r="F33" s="37">
        <f>Decsheets!$U$6</f>
        <v>14.0</v>
      </c>
      <c r="G33" s="29"/>
      <c r="H33" s="29"/>
      <c r="I33" s="39"/>
      <c r="J33" s="35" t="str">
        <f>IF($A33="","",IF(LEFT($A33,1)=J$13,$F33,""))</f>
        <v/>
      </c>
      <c r="K33" s="35">
        <f>IF($A33="","",IF(LEFT($A33,1)=K$13,$F33,""))</f>
        <v>14.0</v>
      </c>
      <c r="L33" s="35" t="str">
        <f>IF($A33="","",IF(LEFT($A33,1)=L$13,$F33,""))</f>
        <v/>
      </c>
      <c r="M33" s="35" t="str">
        <f>IF($A33="","",IF(LEFT($A33,1)=M$13,$F33,""))</f>
        <v/>
      </c>
      <c r="N33" s="35" t="str">
        <f>IF($A33="","",IF(LEFT($A33,1)=N$13,$F33,""))</f>
        <v/>
      </c>
      <c r="O33" s="35" t="str">
        <f>IF($A33="","",IF(LEFT($A33,1)=O$13,$F33,""))</f>
        <v/>
      </c>
      <c r="P33" s="35" t="str">
        <f>IF($A33="","",IF(LEFT($A33,1)=P$13,$F33,""))</f>
        <v/>
      </c>
      <c r="Q33" s="35" t="str">
        <f>IF($A33="","",IF(LEFT($A33,1)=Q$13,$F33,""))</f>
        <v/>
      </c>
      <c r="R33" s="35"/>
      <c r="S33" s="29"/>
      <c r="T33" s="21" t="s">
        <v>128</v>
      </c>
      <c r="U33" s="21" t="s">
        <v>173</v>
      </c>
      <c r="V33" s="21">
        <v>800.0</v>
      </c>
      <c r="W33" s="21" t="s">
        <v>10</v>
      </c>
      <c r="X33" s="127" t="str">
        <f>IF(E$31=".","",E$31)</f>
        <v/>
      </c>
    </row>
    <row r="34" spans="1:24">
      <c r="A34" s="36" t="s">
        <v>131</v>
      </c>
      <c r="B34" s="62">
        <v>3.0</v>
      </c>
      <c r="C34" s="37" t="str">
        <f>IF(A34="","",VLOOKUP($A$31,IF(LEN(A34)=2,U13GB,U13GA),VLOOKUP(LEFT(A34,1),club,6,FALSE),FALSE))</f>
        <v>Lily Mitchell</v>
      </c>
      <c r="D34" s="37" t="str">
        <f>IF(A34="","",VLOOKUP(LEFT(A34,1),club,2,FALSE))</f>
        <v>Highgate</v>
      </c>
      <c r="E34" s="38" t="s">
        <v>180</v>
      </c>
      <c r="F34" s="37">
        <f>Decsheets!$U$7</f>
        <v>12.0</v>
      </c>
      <c r="G34" s="29"/>
      <c r="H34" s="29"/>
      <c r="I34" s="39"/>
      <c r="J34" s="35" t="str">
        <f>IF($A34="","",IF(LEFT($A34,1)=J$13,$F34,""))</f>
        <v/>
      </c>
      <c r="K34" s="35" t="str">
        <f>IF($A34="","",IF(LEFT($A34,1)=K$13,$F34,""))</f>
        <v/>
      </c>
      <c r="L34" s="35">
        <f>IF($A34="","",IF(LEFT($A34,1)=L$13,$F34,""))</f>
        <v>12.0</v>
      </c>
      <c r="M34" s="35" t="str">
        <f>IF($A34="","",IF(LEFT($A34,1)=M$13,$F34,""))</f>
        <v/>
      </c>
      <c r="N34" s="35" t="str">
        <f>IF($A34="","",IF(LEFT($A34,1)=N$13,$F34,""))</f>
        <v/>
      </c>
      <c r="O34" s="35" t="str">
        <f>IF($A34="","",IF(LEFT($A34,1)=O$13,$F34,""))</f>
        <v/>
      </c>
      <c r="P34" s="35" t="str">
        <f>IF($A34="","",IF(LEFT($A34,1)=P$13,$F34,""))</f>
        <v/>
      </c>
      <c r="Q34" s="35" t="str">
        <f>IF($A34="","",IF(LEFT($A34,1)=Q$13,$F34,""))</f>
        <v/>
      </c>
      <c r="R34" s="35"/>
      <c r="S34" s="29"/>
      <c r="T34" s="21" t="s">
        <v>128</v>
      </c>
      <c r="U34" s="21" t="s">
        <v>173</v>
      </c>
      <c r="V34" s="21">
        <v>800.0</v>
      </c>
      <c r="W34" s="21" t="s">
        <v>10</v>
      </c>
      <c r="X34" s="127" t="str">
        <f>IF(E$31=".","",E$31)</f>
        <v/>
      </c>
    </row>
    <row r="35" spans="1:24">
      <c r="A35" s="36"/>
      <c r="B35" s="62" t="s">
        <v>114</v>
      </c>
      <c r="C35" s="37" t="str">
        <f>IF(A35="","",VLOOKUP($A$31,IF(LEN(A35)=2,U13GB,U13GA),VLOOKUP(LEFT(A35,1),club,6,FALSE),FALSE))</f>
        <v/>
      </c>
      <c r="D35" s="37" t="str">
        <f>IF(A35="","",VLOOKUP(LEFT(A35,1),club,2,FALSE))</f>
        <v/>
      </c>
      <c r="E35" s="38"/>
      <c r="F35" s="37">
        <f>Decsheets!$U$8</f>
        <v>10.0</v>
      </c>
      <c r="G35" s="29"/>
      <c r="H35" s="29"/>
      <c r="I35" s="39"/>
      <c r="J35" s="35" t="str">
        <f>IF($A35="","",IF(LEFT($A35,1)=J$13,$F35,""))</f>
        <v/>
      </c>
      <c r="K35" s="35" t="str">
        <f>IF($A35="","",IF(LEFT($A35,1)=K$13,$F35,""))</f>
        <v/>
      </c>
      <c r="L35" s="35" t="str">
        <f>IF($A35="","",IF(LEFT($A35,1)=L$13,$F35,""))</f>
        <v/>
      </c>
      <c r="M35" s="35" t="str">
        <f>IF($A35="","",IF(LEFT($A35,1)=M$13,$F35,""))</f>
        <v/>
      </c>
      <c r="N35" s="35" t="str">
        <f>IF($A35="","",IF(LEFT($A35,1)=N$13,$F35,""))</f>
        <v/>
      </c>
      <c r="O35" s="35" t="str">
        <f>IF($A35="","",IF(LEFT($A35,1)=O$13,$F35,""))</f>
        <v/>
      </c>
      <c r="P35" s="35" t="str">
        <f>IF($A35="","",IF(LEFT($A35,1)=P$13,$F35,""))</f>
        <v/>
      </c>
      <c r="Q35" s="35" t="str">
        <f>IF($A35="","",IF(LEFT($A35,1)=Q$13,$F35,""))</f>
        <v/>
      </c>
      <c r="R35" s="35"/>
      <c r="S35" s="29"/>
      <c r="T35" s="21" t="s">
        <v>128</v>
      </c>
      <c r="U35" s="21" t="s">
        <v>173</v>
      </c>
      <c r="V35" s="21">
        <v>800.0</v>
      </c>
      <c r="W35" s="21" t="s">
        <v>10</v>
      </c>
      <c r="X35" s="127" t="str">
        <f>IF(E$31=".","",E$31)</f>
        <v/>
      </c>
    </row>
    <row r="36" spans="1:24">
      <c r="A36" s="36"/>
      <c r="B36" s="62" t="s">
        <v>115</v>
      </c>
      <c r="C36" s="37" t="str">
        <f>IF(A36="","",VLOOKUP($A$31,IF(LEN(A36)=2,U13GB,U13GA),VLOOKUP(LEFT(A36,1),club,6,FALSE),FALSE))</f>
        <v/>
      </c>
      <c r="D36" s="37" t="str">
        <f>IF(A36="","",VLOOKUP(LEFT(A36,1),club,2,FALSE))</f>
        <v/>
      </c>
      <c r="E36" s="38"/>
      <c r="F36" s="37">
        <f>Decsheets!$U$9</f>
        <v>8.0</v>
      </c>
      <c r="G36" s="29"/>
      <c r="H36" s="29"/>
      <c r="I36" s="39"/>
      <c r="J36" s="35" t="str">
        <f>IF($A36="","",IF(LEFT($A36,1)=J$13,$F36,""))</f>
        <v/>
      </c>
      <c r="K36" s="35" t="str">
        <f>IF($A36="","",IF(LEFT($A36,1)=K$13,$F36,""))</f>
        <v/>
      </c>
      <c r="L36" s="35" t="str">
        <f>IF($A36="","",IF(LEFT($A36,1)=L$13,$F36,""))</f>
        <v/>
      </c>
      <c r="M36" s="35" t="str">
        <f>IF($A36="","",IF(LEFT($A36,1)=M$13,$F36,""))</f>
        <v/>
      </c>
      <c r="N36" s="35" t="str">
        <f>IF($A36="","",IF(LEFT($A36,1)=N$13,$F36,""))</f>
        <v/>
      </c>
      <c r="O36" s="35" t="str">
        <f>IF($A36="","",IF(LEFT($A36,1)=O$13,$F36,""))</f>
        <v/>
      </c>
      <c r="P36" s="35" t="str">
        <f>IF($A36="","",IF(LEFT($A36,1)=P$13,$F36,""))</f>
        <v/>
      </c>
      <c r="Q36" s="35" t="str">
        <f>IF($A36="","",IF(LEFT($A36,1)=Q$13,$F36,""))</f>
        <v/>
      </c>
      <c r="R36" s="35"/>
      <c r="S36" s="29"/>
      <c r="T36" s="21" t="s">
        <v>128</v>
      </c>
      <c r="U36" s="21" t="s">
        <v>173</v>
      </c>
      <c r="V36" s="21">
        <v>800.0</v>
      </c>
      <c r="W36" s="21" t="s">
        <v>10</v>
      </c>
      <c r="X36" s="127" t="str">
        <f>IF(E$31=".","",E$31)</f>
        <v/>
      </c>
    </row>
    <row r="37" spans="1:24">
      <c r="A37" s="36"/>
      <c r="B37" s="62" t="s">
        <v>116</v>
      </c>
      <c r="C37" s="37" t="str">
        <f>IF(A37="","",VLOOKUP($A$31,IF(LEN(A37)=2,U13GB,U13GA),VLOOKUP(LEFT(A37,1),club,6,FALSE),FALSE))</f>
        <v/>
      </c>
      <c r="D37" s="37" t="str">
        <f>IF(A37="","",VLOOKUP(LEFT(A37,1),club,2,FALSE))</f>
        <v/>
      </c>
      <c r="E37" s="38"/>
      <c r="F37" s="37">
        <f>Decsheets!$U$10</f>
        <v>6.0</v>
      </c>
      <c r="G37" s="29"/>
      <c r="H37" s="29"/>
      <c r="I37" s="39"/>
      <c r="J37" s="35" t="str">
        <f>IF($A37="","",IF(LEFT($A37,1)=J$13,$F37,""))</f>
        <v/>
      </c>
      <c r="K37" s="35" t="str">
        <f>IF($A37="","",IF(LEFT($A37,1)=K$13,$F37,""))</f>
        <v/>
      </c>
      <c r="L37" s="35" t="str">
        <f>IF($A37="","",IF(LEFT($A37,1)=L$13,$F37,""))</f>
        <v/>
      </c>
      <c r="M37" s="35" t="str">
        <f>IF($A37="","",IF(LEFT($A37,1)=M$13,$F37,""))</f>
        <v/>
      </c>
      <c r="N37" s="35" t="str">
        <f>IF($A37="","",IF(LEFT($A37,1)=N$13,$F37,""))</f>
        <v/>
      </c>
      <c r="O37" s="35" t="str">
        <f>IF($A37="","",IF(LEFT($A37,1)=O$13,$F37,""))</f>
        <v/>
      </c>
      <c r="P37" s="35" t="str">
        <f>IF($A37="","",IF(LEFT($A37,1)=P$13,$F37,""))</f>
        <v/>
      </c>
      <c r="Q37" s="35" t="str">
        <f>IF($A37="","",IF(LEFT($A37,1)=Q$13,$F37,""))</f>
        <v/>
      </c>
      <c r="R37" s="35"/>
      <c r="S37" s="29"/>
      <c r="T37" s="21" t="s">
        <v>128</v>
      </c>
      <c r="U37" s="21" t="s">
        <v>173</v>
      </c>
      <c r="V37" s="21">
        <v>800.0</v>
      </c>
      <c r="W37" s="21" t="s">
        <v>10</v>
      </c>
      <c r="X37" s="127" t="str">
        <f>IF(E$31=".","",E$31)</f>
        <v/>
      </c>
    </row>
    <row r="38" spans="1:24">
      <c r="A38" s="36"/>
      <c r="B38" s="62" t="s">
        <v>117</v>
      </c>
      <c r="C38" s="37" t="str">
        <f>IF(A38="","",VLOOKUP($A$31,IF(LEN(A38)=2,U13GB,U13GA),VLOOKUP(LEFT(A38,1),club,6,FALSE),FALSE))</f>
        <v/>
      </c>
      <c r="D38" s="37" t="str">
        <f>IF(A38="","",VLOOKUP(LEFT(A38,1),club,2,FALSE))</f>
        <v/>
      </c>
      <c r="E38" s="38"/>
      <c r="F38" s="37">
        <f>Decsheets!$U$11</f>
        <v>4.0</v>
      </c>
      <c r="G38" s="29"/>
      <c r="H38" s="29"/>
      <c r="I38" s="39"/>
      <c r="J38" s="35" t="str">
        <f>IF($A38="","",IF(LEFT($A38,1)=J$13,$F38,""))</f>
        <v/>
      </c>
      <c r="K38" s="35" t="str">
        <f>IF($A38="","",IF(LEFT($A38,1)=K$13,$F38,""))</f>
        <v/>
      </c>
      <c r="L38" s="35" t="str">
        <f>IF($A38="","",IF(LEFT($A38,1)=L$13,$F38,""))</f>
        <v/>
      </c>
      <c r="M38" s="35" t="str">
        <f>IF($A38="","",IF(LEFT($A38,1)=M$13,$F38,""))</f>
        <v/>
      </c>
      <c r="N38" s="35" t="str">
        <f>IF($A38="","",IF(LEFT($A38,1)=N$13,$F38,""))</f>
        <v/>
      </c>
      <c r="O38" s="35" t="str">
        <f>IF($A38="","",IF(LEFT($A38,1)=O$13,$F38,""))</f>
        <v/>
      </c>
      <c r="P38" s="35" t="str">
        <f>IF($A38="","",IF(LEFT($A38,1)=P$13,$F38,""))</f>
        <v/>
      </c>
      <c r="Q38" s="35" t="str">
        <f>IF($A38="","",IF(LEFT($A38,1)=Q$13,$F38,""))</f>
        <v/>
      </c>
      <c r="R38" s="35"/>
      <c r="S38" s="29"/>
      <c r="T38" s="21" t="s">
        <v>128</v>
      </c>
      <c r="U38" s="21" t="s">
        <v>173</v>
      </c>
      <c r="V38" s="21">
        <v>800.0</v>
      </c>
      <c r="W38" s="21" t="s">
        <v>10</v>
      </c>
      <c r="X38" s="127" t="str">
        <f>IF(E$31=".","",E$31)</f>
        <v/>
      </c>
    </row>
    <row r="39" spans="1:24">
      <c r="A39" s="36"/>
      <c r="B39" s="62" t="s">
        <v>118</v>
      </c>
      <c r="C39" s="37" t="str">
        <f>IF(A39="","",VLOOKUP($A$31,IF(LEN(A39)=2,U13GB,U13GA),VLOOKUP(LEFT(A39,1),club,6,FALSE),FALSE))</f>
        <v/>
      </c>
      <c r="D39" s="37" t="str">
        <f>IF(A39="","",VLOOKUP(LEFT(A39,1),club,2,FALSE))</f>
        <v/>
      </c>
      <c r="E39" s="38"/>
      <c r="F39" s="37">
        <f>Decsheets!$U$12</f>
        <v>2.0</v>
      </c>
      <c r="G39" s="29"/>
      <c r="H39" s="29"/>
      <c r="I39" s="39"/>
      <c r="J39" s="35" t="str">
        <f>IF($A39="","",IF(LEFT($A39,1)=J$13,$F39,""))</f>
        <v/>
      </c>
      <c r="K39" s="35" t="str">
        <f>IF($A39="","",IF(LEFT($A39,1)=K$13,$F39,""))</f>
        <v/>
      </c>
      <c r="L39" s="35" t="str">
        <f>IF($A39="","",IF(LEFT($A39,1)=L$13,$F39,""))</f>
        <v/>
      </c>
      <c r="M39" s="35" t="str">
        <f>IF($A39="","",IF(LEFT($A39,1)=M$13,$F39,""))</f>
        <v/>
      </c>
      <c r="N39" s="35" t="str">
        <f>IF($A39="","",IF(LEFT($A39,1)=N$13,$F39,""))</f>
        <v/>
      </c>
      <c r="O39" s="35" t="str">
        <f>IF($A39="","",IF(LEFT($A39,1)=O$13,$F39,""))</f>
        <v/>
      </c>
      <c r="P39" s="35" t="str">
        <f>IF($A39="","",IF(LEFT($A39,1)=P$13,$F39,""))</f>
        <v/>
      </c>
      <c r="Q39" s="35" t="str">
        <f>IF($A39="","",IF(LEFT($A39,1)=Q$13,$F39,""))</f>
        <v/>
      </c>
      <c r="R39" s="35">
        <f>SUM(Decsheets!$U$5:$U$12)-(SUM(J32:Q39))</f>
        <v>30.0</v>
      </c>
      <c r="S39" s="29"/>
      <c r="T39" s="21" t="s">
        <v>128</v>
      </c>
      <c r="U39" s="21" t="s">
        <v>173</v>
      </c>
      <c r="V39" s="21">
        <v>800.0</v>
      </c>
      <c r="W39" s="21" t="s">
        <v>10</v>
      </c>
      <c r="X39" s="127" t="str">
        <f>IF(E$31=".","",E$31)</f>
        <v/>
      </c>
    </row>
    <row r="40" spans="1:24">
      <c r="A40" s="32" t="s">
        <v>143</v>
      </c>
      <c r="B40" s="61"/>
      <c r="C40" s="40" t="s">
        <v>181</v>
      </c>
      <c r="D40" s="39"/>
      <c r="E40" s="28" t="s">
        <v>145</v>
      </c>
      <c r="F40" s="39"/>
      <c r="G40" s="29"/>
      <c r="H40" s="29"/>
      <c r="I40" s="29"/>
      <c r="J40" s="35"/>
      <c r="K40" s="35"/>
      <c r="L40" s="35"/>
      <c r="M40" s="35"/>
      <c r="N40" s="35"/>
      <c r="O40" s="35"/>
      <c r="P40" s="35"/>
      <c r="Q40" s="35"/>
      <c r="R40" s="35"/>
      <c r="S40" s="29" t="s">
        <v>154</v>
      </c>
      <c r="V40" s="117"/>
      <c r="W40" s="21"/>
      <c r="X40" s="21"/>
    </row>
    <row r="41" spans="1:24">
      <c r="A41" s="36" t="s">
        <v>138</v>
      </c>
      <c r="B41" s="62">
        <v>1.0</v>
      </c>
      <c r="C41" s="37" t="str">
        <f>IF(A41="","",VLOOKUP($A$40,IF(LEN(A41)=2,U13GB,U13GA),VLOOKUP(LEFT(A41,1),club,6,FALSE),FALSE))</f>
        <v>Lily Dafter</v>
      </c>
      <c r="D41" s="37" t="str">
        <f>IF(A41="","",VLOOKUP(LEFT(A41,1),club,2,FALSE))</f>
        <v>TVH</v>
      </c>
      <c r="E41" s="38" t="s">
        <v>182</v>
      </c>
      <c r="F41" s="37">
        <f>Decsheets!$V$5</f>
        <v>8.0</v>
      </c>
      <c r="G41" s="29"/>
      <c r="H41" s="29"/>
      <c r="I41" s="39"/>
      <c r="J41" s="35" t="str">
        <f>IF($A41="","",IF(LEFT($A41,1)=J$13,$F41,""))</f>
        <v/>
      </c>
      <c r="K41" s="35" t="str">
        <f>IF($A41="","",IF(LEFT($A41,1)=K$13,$F41,""))</f>
        <v/>
      </c>
      <c r="L41" s="35" t="str">
        <f>IF($A41="","",IF(LEFT($A41,1)=L$13,$F41,""))</f>
        <v/>
      </c>
      <c r="M41" s="35" t="str">
        <f>IF($A41="","",IF(LEFT($A41,1)=M$13,$F41,""))</f>
        <v/>
      </c>
      <c r="N41" s="35">
        <f>IF($A41="","",IF(LEFT($A41,1)=N$13,$F41,""))</f>
        <v>8.0</v>
      </c>
      <c r="O41" s="35" t="str">
        <f>IF($A41="","",IF(LEFT($A41,1)=O$13,$F41,""))</f>
        <v/>
      </c>
      <c r="P41" s="35" t="str">
        <f>IF($A41="","",IF(LEFT($A41,1)=P$13,$F41,""))</f>
        <v/>
      </c>
      <c r="Q41" s="35" t="str">
        <f>IF($A41="","",IF(LEFT($A41,1)=Q$13,$F41,""))</f>
        <v/>
      </c>
      <c r="R41" s="35"/>
      <c r="S41" s="29"/>
      <c r="T41" s="21" t="s">
        <v>128</v>
      </c>
      <c r="U41" s="21" t="s">
        <v>173</v>
      </c>
      <c r="V41" s="21">
        <v>800.0</v>
      </c>
      <c r="W41" s="21" t="s">
        <v>15</v>
      </c>
      <c r="X41" s="127" t="str">
        <f>IF(E$40=".","",E$40)</f>
        <v/>
      </c>
    </row>
    <row r="42" spans="1:24">
      <c r="A42" s="36"/>
      <c r="B42" s="62">
        <v>2.0</v>
      </c>
      <c r="C42" s="37" t="str">
        <f>IF(A42="","",VLOOKUP($A$40,IF(LEN(A42)=2,U13GB,U13GA),VLOOKUP(LEFT(A42,1),club,6,FALSE),FALSE))</f>
        <v/>
      </c>
      <c r="D42" s="37" t="str">
        <f>IF(A42="","",VLOOKUP(LEFT(A42,1),club,2,FALSE))</f>
        <v/>
      </c>
      <c r="E42" s="38"/>
      <c r="F42" s="37">
        <f>Decsheets!$V$6</f>
        <v>7.0</v>
      </c>
      <c r="G42" s="29"/>
      <c r="H42" s="29"/>
      <c r="I42" s="39"/>
      <c r="J42" s="35" t="str">
        <f>IF($A42="","",IF(LEFT($A42,1)=J$13,$F42,""))</f>
        <v/>
      </c>
      <c r="K42" s="35" t="str">
        <f>IF($A42="","",IF(LEFT($A42,1)=K$13,$F42,""))</f>
        <v/>
      </c>
      <c r="L42" s="35" t="str">
        <f>IF($A42="","",IF(LEFT($A42,1)=L$13,$F42,""))</f>
        <v/>
      </c>
      <c r="M42" s="35" t="str">
        <f>IF($A42="","",IF(LEFT($A42,1)=M$13,$F42,""))</f>
        <v/>
      </c>
      <c r="N42" s="35" t="str">
        <f>IF($A42="","",IF(LEFT($A42,1)=N$13,$F42,""))</f>
        <v/>
      </c>
      <c r="O42" s="35" t="str">
        <f>IF($A42="","",IF(LEFT($A42,1)=O$13,$F42,""))</f>
        <v/>
      </c>
      <c r="P42" s="35" t="str">
        <f>IF($A42="","",IF(LEFT($A42,1)=P$13,$F42,""))</f>
        <v/>
      </c>
      <c r="Q42" s="35" t="str">
        <f>IF($A42="","",IF(LEFT($A42,1)=Q$13,$F42,""))</f>
        <v/>
      </c>
      <c r="R42" s="35"/>
      <c r="S42" s="29"/>
      <c r="T42" s="21" t="s">
        <v>128</v>
      </c>
      <c r="U42" s="21" t="s">
        <v>173</v>
      </c>
      <c r="V42" s="21">
        <v>800.0</v>
      </c>
      <c r="W42" s="21" t="s">
        <v>15</v>
      </c>
      <c r="X42" s="127" t="str">
        <f>IF(E$40=".","",E$40)</f>
        <v/>
      </c>
    </row>
    <row r="43" spans="1:24">
      <c r="A43" s="36"/>
      <c r="B43" s="62">
        <v>3.0</v>
      </c>
      <c r="C43" s="37" t="str">
        <f>IF(A43="","",VLOOKUP($A$40,IF(LEN(A43)=2,U13GB,U13GA),VLOOKUP(LEFT(A43,1),club,6,FALSE),FALSE))</f>
        <v/>
      </c>
      <c r="D43" s="37" t="str">
        <f>IF(A43="","",VLOOKUP(LEFT(A43,1),club,2,FALSE))</f>
        <v/>
      </c>
      <c r="E43" s="38"/>
      <c r="F43" s="37">
        <f>Decsheets!$V$7</f>
        <v>6.0</v>
      </c>
      <c r="G43" s="29"/>
      <c r="H43" s="29"/>
      <c r="I43" s="39"/>
      <c r="J43" s="35" t="str">
        <f>IF($A43="","",IF(LEFT($A43,1)=J$13,$F43,""))</f>
        <v/>
      </c>
      <c r="K43" s="35" t="str">
        <f>IF($A43="","",IF(LEFT($A43,1)=K$13,$F43,""))</f>
        <v/>
      </c>
      <c r="L43" s="35" t="str">
        <f>IF($A43="","",IF(LEFT($A43,1)=L$13,$F43,""))</f>
        <v/>
      </c>
      <c r="M43" s="35" t="str">
        <f>IF($A43="","",IF(LEFT($A43,1)=M$13,$F43,""))</f>
        <v/>
      </c>
      <c r="N43" s="35" t="str">
        <f>IF($A43="","",IF(LEFT($A43,1)=N$13,$F43,""))</f>
        <v/>
      </c>
      <c r="O43" s="35" t="str">
        <f>IF($A43="","",IF(LEFT($A43,1)=O$13,$F43,""))</f>
        <v/>
      </c>
      <c r="P43" s="35" t="str">
        <f>IF($A43="","",IF(LEFT($A43,1)=P$13,$F43,""))</f>
        <v/>
      </c>
      <c r="Q43" s="35" t="str">
        <f>IF($A43="","",IF(LEFT($A43,1)=Q$13,$F43,""))</f>
        <v/>
      </c>
      <c r="R43" s="35"/>
      <c r="S43" s="29"/>
      <c r="T43" s="21" t="s">
        <v>128</v>
      </c>
      <c r="U43" s="21" t="s">
        <v>173</v>
      </c>
      <c r="V43" s="21">
        <v>800.0</v>
      </c>
      <c r="W43" s="21" t="s">
        <v>15</v>
      </c>
      <c r="X43" s="127" t="str">
        <f>IF(E$40=".","",E$40)</f>
        <v/>
      </c>
    </row>
    <row r="44" spans="1:24">
      <c r="A44" s="36"/>
      <c r="B44" s="62" t="s">
        <v>114</v>
      </c>
      <c r="C44" s="37" t="str">
        <f>IF(A44="","",VLOOKUP($A$40,IF(LEN(A44)=2,U13GB,U13GA),VLOOKUP(LEFT(A44,1),club,6,FALSE),FALSE))</f>
        <v/>
      </c>
      <c r="D44" s="37" t="str">
        <f>IF(A44="","",VLOOKUP(LEFT(A44,1),club,2,FALSE))</f>
        <v/>
      </c>
      <c r="E44" s="38"/>
      <c r="F44" s="37">
        <f>Decsheets!$V$8</f>
        <v>5.0</v>
      </c>
      <c r="G44" s="29"/>
      <c r="H44" s="29"/>
      <c r="I44" s="39"/>
      <c r="J44" s="35" t="str">
        <f>IF($A44="","",IF(LEFT($A44,1)=J$13,$F44,""))</f>
        <v/>
      </c>
      <c r="K44" s="35" t="str">
        <f>IF($A44="","",IF(LEFT($A44,1)=K$13,$F44,""))</f>
        <v/>
      </c>
      <c r="L44" s="35" t="str">
        <f>IF($A44="","",IF(LEFT($A44,1)=L$13,$F44,""))</f>
        <v/>
      </c>
      <c r="M44" s="35" t="str">
        <f>IF($A44="","",IF(LEFT($A44,1)=M$13,$F44,""))</f>
        <v/>
      </c>
      <c r="N44" s="35" t="str">
        <f>IF($A44="","",IF(LEFT($A44,1)=N$13,$F44,""))</f>
        <v/>
      </c>
      <c r="O44" s="35" t="str">
        <f>IF($A44="","",IF(LEFT($A44,1)=O$13,$F44,""))</f>
        <v/>
      </c>
      <c r="P44" s="35" t="str">
        <f>IF($A44="","",IF(LEFT($A44,1)=P$13,$F44,""))</f>
        <v/>
      </c>
      <c r="Q44" s="35" t="str">
        <f>IF($A44="","",IF(LEFT($A44,1)=Q$13,$F44,""))</f>
        <v/>
      </c>
      <c r="R44" s="35"/>
      <c r="S44" s="29"/>
      <c r="T44" s="21" t="s">
        <v>128</v>
      </c>
      <c r="U44" s="21" t="s">
        <v>173</v>
      </c>
      <c r="V44" s="21">
        <v>800.0</v>
      </c>
      <c r="W44" s="21" t="s">
        <v>15</v>
      </c>
      <c r="X44" s="127" t="str">
        <f>IF(E$40=".","",E$40)</f>
        <v/>
      </c>
    </row>
    <row r="45" spans="1:24">
      <c r="A45" s="36"/>
      <c r="B45" s="62" t="s">
        <v>115</v>
      </c>
      <c r="C45" s="37" t="str">
        <f>IF(A45="","",VLOOKUP($A$40,IF(LEN(A45)=2,U13GB,U13GA),VLOOKUP(LEFT(A45,1),club,6,FALSE),FALSE))</f>
        <v/>
      </c>
      <c r="D45" s="37" t="str">
        <f>IF(A45="","",VLOOKUP(LEFT(A45,1),club,2,FALSE))</f>
        <v/>
      </c>
      <c r="E45" s="38"/>
      <c r="F45" s="37">
        <f>Decsheets!$V$9</f>
        <v>4.0</v>
      </c>
      <c r="G45" s="29"/>
      <c r="H45" s="29"/>
      <c r="I45" s="39"/>
      <c r="J45" s="35" t="str">
        <f>IF($A45="","",IF(LEFT($A45,1)=J$13,$F45,""))</f>
        <v/>
      </c>
      <c r="K45" s="35" t="str">
        <f>IF($A45="","",IF(LEFT($A45,1)=K$13,$F45,""))</f>
        <v/>
      </c>
      <c r="L45" s="35" t="str">
        <f>IF($A45="","",IF(LEFT($A45,1)=L$13,$F45,""))</f>
        <v/>
      </c>
      <c r="M45" s="35" t="str">
        <f>IF($A45="","",IF(LEFT($A45,1)=M$13,$F45,""))</f>
        <v/>
      </c>
      <c r="N45" s="35" t="str">
        <f>IF($A45="","",IF(LEFT($A45,1)=N$13,$F45,""))</f>
        <v/>
      </c>
      <c r="O45" s="35" t="str">
        <f>IF($A45="","",IF(LEFT($A45,1)=O$13,$F45,""))</f>
        <v/>
      </c>
      <c r="P45" s="35" t="str">
        <f>IF($A45="","",IF(LEFT($A45,1)=P$13,$F45,""))</f>
        <v/>
      </c>
      <c r="Q45" s="35" t="str">
        <f>IF($A45="","",IF(LEFT($A45,1)=Q$13,$F45,""))</f>
        <v/>
      </c>
      <c r="R45" s="35"/>
      <c r="S45" s="29"/>
      <c r="T45" s="21" t="s">
        <v>128</v>
      </c>
      <c r="U45" s="21" t="s">
        <v>173</v>
      </c>
      <c r="V45" s="21">
        <v>800.0</v>
      </c>
      <c r="W45" s="21" t="s">
        <v>15</v>
      </c>
      <c r="X45" s="127" t="str">
        <f>IF(E$40=".","",E$40)</f>
        <v/>
      </c>
    </row>
    <row r="46" spans="1:24">
      <c r="A46" s="36"/>
      <c r="B46" s="62" t="s">
        <v>116</v>
      </c>
      <c r="C46" s="37" t="str">
        <f>IF(A46="","",VLOOKUP($A$40,IF(LEN(A46)=2,U13GB,U13GA),VLOOKUP(LEFT(A46,1),club,6,FALSE),FALSE))</f>
        <v/>
      </c>
      <c r="D46" s="37" t="str">
        <f>IF(A46="","",VLOOKUP(LEFT(A46,1),club,2,FALSE))</f>
        <v/>
      </c>
      <c r="E46" s="38"/>
      <c r="F46" s="37">
        <f>Decsheets!$V$10</f>
        <v>3.0</v>
      </c>
      <c r="G46" s="29"/>
      <c r="H46" s="29"/>
      <c r="I46" s="39"/>
      <c r="J46" s="35" t="str">
        <f>IF($A46="","",IF(LEFT($A46,1)=J$13,$F46,""))</f>
        <v/>
      </c>
      <c r="K46" s="35" t="str">
        <f>IF($A46="","",IF(LEFT($A46,1)=K$13,$F46,""))</f>
        <v/>
      </c>
      <c r="L46" s="35" t="str">
        <f>IF($A46="","",IF(LEFT($A46,1)=L$13,$F46,""))</f>
        <v/>
      </c>
      <c r="M46" s="35" t="str">
        <f>IF($A46="","",IF(LEFT($A46,1)=M$13,$F46,""))</f>
        <v/>
      </c>
      <c r="N46" s="35" t="str">
        <f>IF($A46="","",IF(LEFT($A46,1)=N$13,$F46,""))</f>
        <v/>
      </c>
      <c r="O46" s="35" t="str">
        <f>IF($A46="","",IF(LEFT($A46,1)=O$13,$F46,""))</f>
        <v/>
      </c>
      <c r="P46" s="35" t="str">
        <f>IF($A46="","",IF(LEFT($A46,1)=P$13,$F46,""))</f>
        <v/>
      </c>
      <c r="Q46" s="35" t="str">
        <f>IF($A46="","",IF(LEFT($A46,1)=Q$13,$F46,""))</f>
        <v/>
      </c>
      <c r="R46" s="35"/>
      <c r="S46" s="29"/>
      <c r="T46" s="21" t="s">
        <v>128</v>
      </c>
      <c r="U46" s="21" t="s">
        <v>173</v>
      </c>
      <c r="V46" s="21">
        <v>800.0</v>
      </c>
      <c r="W46" s="21" t="s">
        <v>15</v>
      </c>
      <c r="X46" s="127" t="str">
        <f>IF(E$40=".","",E$40)</f>
        <v/>
      </c>
    </row>
    <row r="47" spans="1:24">
      <c r="A47" s="36"/>
      <c r="B47" s="62" t="s">
        <v>117</v>
      </c>
      <c r="C47" s="37" t="str">
        <f>IF(A47="","",VLOOKUP($A$40,IF(LEN(A47)=2,U13GB,U13GA),VLOOKUP(LEFT(A47,1),club,6,FALSE),FALSE))</f>
        <v/>
      </c>
      <c r="D47" s="37" t="str">
        <f>IF(A47="","",VLOOKUP(LEFT(A47,1),club,2,FALSE))</f>
        <v/>
      </c>
      <c r="E47" s="38"/>
      <c r="F47" s="37">
        <f>Decsheets!$V$11</f>
        <v>2.0</v>
      </c>
      <c r="G47" s="29"/>
      <c r="H47" s="29"/>
      <c r="I47" s="39"/>
      <c r="J47" s="35" t="str">
        <f>IF($A47="","",IF(LEFT($A47,1)=J$13,$F47,""))</f>
        <v/>
      </c>
      <c r="K47" s="35" t="str">
        <f>IF($A47="","",IF(LEFT($A47,1)=K$13,$F47,""))</f>
        <v/>
      </c>
      <c r="L47" s="35" t="str">
        <f>IF($A47="","",IF(LEFT($A47,1)=L$13,$F47,""))</f>
        <v/>
      </c>
      <c r="M47" s="35" t="str">
        <f>IF($A47="","",IF(LEFT($A47,1)=M$13,$F47,""))</f>
        <v/>
      </c>
      <c r="N47" s="35" t="str">
        <f>IF($A47="","",IF(LEFT($A47,1)=N$13,$F47,""))</f>
        <v/>
      </c>
      <c r="O47" s="35" t="str">
        <f>IF($A47="","",IF(LEFT($A47,1)=O$13,$F47,""))</f>
        <v/>
      </c>
      <c r="P47" s="35" t="str">
        <f>IF($A47="","",IF(LEFT($A47,1)=P$13,$F47,""))</f>
        <v/>
      </c>
      <c r="Q47" s="35" t="str">
        <f>IF($A47="","",IF(LEFT($A47,1)=Q$13,$F47,""))</f>
        <v/>
      </c>
      <c r="R47" s="35"/>
      <c r="S47" s="29"/>
      <c r="T47" s="21" t="s">
        <v>128</v>
      </c>
      <c r="U47" s="21" t="s">
        <v>173</v>
      </c>
      <c r="V47" s="21">
        <v>800.0</v>
      </c>
      <c r="W47" s="21" t="s">
        <v>15</v>
      </c>
      <c r="X47" s="127" t="str">
        <f>IF(E$40=".","",E$40)</f>
        <v/>
      </c>
    </row>
    <row r="48" spans="1:24">
      <c r="A48" s="36"/>
      <c r="B48" s="62" t="s">
        <v>118</v>
      </c>
      <c r="C48" s="37" t="str">
        <f>IF(A48="","",VLOOKUP($A$40,IF(LEN(A48)=2,U13GB,U13GA),VLOOKUP(LEFT(A48,1),club,6,FALSE),FALSE))</f>
        <v/>
      </c>
      <c r="D48" s="37" t="str">
        <f>IF(A48="","",VLOOKUP(LEFT(A48,1),club,2,FALSE))</f>
        <v/>
      </c>
      <c r="E48" s="38"/>
      <c r="F48" s="37">
        <f>Decsheets!$V$12</f>
        <v>1.0</v>
      </c>
      <c r="G48" s="29"/>
      <c r="H48" s="29"/>
      <c r="I48" s="39"/>
      <c r="J48" s="35" t="str">
        <f>IF($A48="","",IF(LEFT($A48,1)=J$13,$F48,""))</f>
        <v/>
      </c>
      <c r="K48" s="35" t="str">
        <f>IF($A48="","",IF(LEFT($A48,1)=K$13,$F48,""))</f>
        <v/>
      </c>
      <c r="L48" s="35" t="str">
        <f>IF($A48="","",IF(LEFT($A48,1)=L$13,$F48,""))</f>
        <v/>
      </c>
      <c r="M48" s="35" t="str">
        <f>IF($A48="","",IF(LEFT($A48,1)=M$13,$F48,""))</f>
        <v/>
      </c>
      <c r="N48" s="35" t="str">
        <f>IF($A48="","",IF(LEFT($A48,1)=N$13,$F48,""))</f>
        <v/>
      </c>
      <c r="O48" s="35" t="str">
        <f>IF($A48="","",IF(LEFT($A48,1)=O$13,$F48,""))</f>
        <v/>
      </c>
      <c r="P48" s="35" t="str">
        <f>IF($A48="","",IF(LEFT($A48,1)=P$13,$F48,""))</f>
        <v/>
      </c>
      <c r="Q48" s="35" t="str">
        <f>IF($A48="","",IF(LEFT($A48,1)=Q$13,$F48,""))</f>
        <v/>
      </c>
      <c r="R48" s="35">
        <f>SUM(Decsheets!$V$5:$V$12)-(SUM(J41:Q48))</f>
        <v>28.0</v>
      </c>
      <c r="S48" s="29"/>
      <c r="T48" s="21" t="s">
        <v>128</v>
      </c>
      <c r="U48" s="21" t="s">
        <v>173</v>
      </c>
      <c r="V48" s="21">
        <v>800.0</v>
      </c>
      <c r="W48" s="21" t="s">
        <v>15</v>
      </c>
      <c r="X48" s="127" t="str">
        <f>IF(E$40=".","",E$40)</f>
        <v/>
      </c>
    </row>
    <row r="49" spans="1:24">
      <c r="A49" s="32" t="s">
        <v>183</v>
      </c>
      <c r="B49" s="61"/>
      <c r="C49" s="40" t="s">
        <v>184</v>
      </c>
      <c r="D49" s="28" t="s">
        <v>125</v>
      </c>
      <c r="E49" s="91">
        <v>1.7</v>
      </c>
      <c r="F49" s="39"/>
      <c r="G49" s="29"/>
      <c r="H49" s="29"/>
      <c r="I49" s="29"/>
      <c r="J49" s="35"/>
      <c r="K49" s="35"/>
      <c r="L49" s="35"/>
      <c r="M49" s="35"/>
      <c r="N49" s="35"/>
      <c r="O49" s="35"/>
      <c r="P49" s="35"/>
      <c r="Q49" s="35"/>
      <c r="R49" s="35"/>
      <c r="S49" s="29" t="s">
        <v>185</v>
      </c>
      <c r="V49" s="117"/>
      <c r="W49" s="21"/>
      <c r="X49" s="21"/>
    </row>
    <row r="50" spans="1:24">
      <c r="A50" s="36" t="s">
        <v>131</v>
      </c>
      <c r="B50" s="62">
        <v>1.0</v>
      </c>
      <c r="C50" s="37" t="str">
        <f>IF(A50="","",VLOOKUP($A$49,IF(LEN(A50)=2,U13GB,U13GA),VLOOKUP(LEFT(A50,1),club,6,FALSE),FALSE))</f>
        <v>Clara Mee</v>
      </c>
      <c r="D50" s="37" t="str">
        <f>IF(A50="","",VLOOKUP(LEFT(A50,1),club,2,FALSE))</f>
        <v>Highgate</v>
      </c>
      <c r="E50" s="93">
        <v>12.08</v>
      </c>
      <c r="F50" s="37">
        <f>Decsheets!$U$5</f>
        <v>16.0</v>
      </c>
      <c r="G50" s="29"/>
      <c r="H50" s="29"/>
      <c r="I50" s="39"/>
      <c r="J50" s="35" t="str">
        <f>IF($A50="","",IF(LEFT($A50,1)=J$13,$F50,""))</f>
        <v/>
      </c>
      <c r="K50" s="35" t="str">
        <f>IF($A50="","",IF(LEFT($A50,1)=K$13,$F50,""))</f>
        <v/>
      </c>
      <c r="L50" s="35">
        <f>IF($A50="","",IF(LEFT($A50,1)=L$13,$F50,""))</f>
        <v>16.0</v>
      </c>
      <c r="M50" s="35" t="str">
        <f>IF($A50="","",IF(LEFT($A50,1)=M$13,$F50,""))</f>
        <v/>
      </c>
      <c r="N50" s="35" t="str">
        <f>IF($A50="","",IF(LEFT($A50,1)=N$13,$F50,""))</f>
        <v/>
      </c>
      <c r="O50" s="35" t="str">
        <f>IF($A50="","",IF(LEFT($A50,1)=O$13,$F50,""))</f>
        <v/>
      </c>
      <c r="P50" s="35" t="str">
        <f>IF($A50="","",IF(LEFT($A50,1)=P$13,$F50,""))</f>
        <v/>
      </c>
      <c r="Q50" s="35" t="str">
        <f>IF($A50="","",IF(LEFT($A50,1)=Q$13,$F50,""))</f>
        <v/>
      </c>
      <c r="R50" s="35"/>
      <c r="S50" s="29"/>
      <c r="T50" s="21" t="s">
        <v>128</v>
      </c>
      <c r="U50" s="21" t="s">
        <v>173</v>
      </c>
      <c r="V50" s="21" t="s">
        <v>186</v>
      </c>
      <c r="W50" s="21" t="s">
        <v>10</v>
      </c>
    </row>
    <row r="51" spans="1:24">
      <c r="A51" s="36" t="s">
        <v>178</v>
      </c>
      <c r="B51" s="62">
        <v>2.0</v>
      </c>
      <c r="C51" s="37" t="str">
        <f>IF(A51="","",VLOOKUP($A$49,IF(LEN(A51)=2,U13GB,U13GA),VLOOKUP(LEFT(A51,1),club,6,FALSE),FALSE))</f>
        <v>Anya Nesbitt</v>
      </c>
      <c r="D51" s="37" t="str">
        <f>IF(A51="","",VLOOKUP(LEFT(A51,1),club,2,FALSE))</f>
        <v>Enfield &amp; H</v>
      </c>
      <c r="E51" s="93">
        <v>12.93</v>
      </c>
      <c r="F51" s="37">
        <f>Decsheets!$U$6</f>
        <v>14.0</v>
      </c>
      <c r="G51" s="29"/>
      <c r="H51" s="29"/>
      <c r="I51" s="39"/>
      <c r="J51" s="35" t="str">
        <f>IF($A51="","",IF(LEFT($A51,1)=J$13,$F51,""))</f>
        <v/>
      </c>
      <c r="K51" s="35">
        <f>IF($A51="","",IF(LEFT($A51,1)=K$13,$F51,""))</f>
        <v>14.0</v>
      </c>
      <c r="L51" s="35" t="str">
        <f>IF($A51="","",IF(LEFT($A51,1)=L$13,$F51,""))</f>
        <v/>
      </c>
      <c r="M51" s="35" t="str">
        <f>IF($A51="","",IF(LEFT($A51,1)=M$13,$F51,""))</f>
        <v/>
      </c>
      <c r="N51" s="35" t="str">
        <f>IF($A51="","",IF(LEFT($A51,1)=N$13,$F51,""))</f>
        <v/>
      </c>
      <c r="O51" s="35" t="str">
        <f>IF($A51="","",IF(LEFT($A51,1)=O$13,$F51,""))</f>
        <v/>
      </c>
      <c r="P51" s="35" t="str">
        <f>IF($A51="","",IF(LEFT($A51,1)=P$13,$F51,""))</f>
        <v/>
      </c>
      <c r="Q51" s="35" t="str">
        <f>IF($A51="","",IF(LEFT($A51,1)=Q$13,$F51,""))</f>
        <v/>
      </c>
      <c r="R51" s="35"/>
      <c r="S51" s="29"/>
      <c r="T51" s="21" t="s">
        <v>128</v>
      </c>
      <c r="U51" s="21" t="s">
        <v>173</v>
      </c>
      <c r="V51" s="21" t="s">
        <v>186</v>
      </c>
      <c r="W51" s="21" t="s">
        <v>10</v>
      </c>
    </row>
    <row r="52" spans="1:24">
      <c r="A52" s="36" t="s">
        <v>127</v>
      </c>
      <c r="B52" s="62">
        <v>3.0</v>
      </c>
      <c r="C52" s="37" t="str">
        <f>IF(A52="","",VLOOKUP($A$49,IF(LEN(A52)=2,U13GB,U13GA),VLOOKUP(LEFT(A52,1),club,6,FALSE),FALSE))</f>
        <v>Tessa Glazebrook</v>
      </c>
      <c r="D52" s="37" t="str">
        <f>IF(A52="","",VLOOKUP(LEFT(A52,1),club,2,FALSE))</f>
        <v>TVH</v>
      </c>
      <c r="E52" s="93">
        <v>13.01</v>
      </c>
      <c r="F52" s="37">
        <f>Decsheets!$U$7</f>
        <v>12.0</v>
      </c>
      <c r="G52" s="29"/>
      <c r="H52" s="29"/>
      <c r="I52" s="39"/>
      <c r="J52" s="35" t="str">
        <f>IF($A52="","",IF(LEFT($A52,1)=J$13,$F52,""))</f>
        <v/>
      </c>
      <c r="K52" s="35" t="str">
        <f>IF($A52="","",IF(LEFT($A52,1)=K$13,$F52,""))</f>
        <v/>
      </c>
      <c r="L52" s="35" t="str">
        <f>IF($A52="","",IF(LEFT($A52,1)=L$13,$F52,""))</f>
        <v/>
      </c>
      <c r="M52" s="35" t="str">
        <f>IF($A52="","",IF(LEFT($A52,1)=M$13,$F52,""))</f>
        <v/>
      </c>
      <c r="N52" s="35">
        <f>IF($A52="","",IF(LEFT($A52,1)=N$13,$F52,""))</f>
        <v>12.0</v>
      </c>
      <c r="O52" s="35" t="str">
        <f>IF($A52="","",IF(LEFT($A52,1)=O$13,$F52,""))</f>
        <v/>
      </c>
      <c r="P52" s="35" t="str">
        <f>IF($A52="","",IF(LEFT($A52,1)=P$13,$F52,""))</f>
        <v/>
      </c>
      <c r="Q52" s="35" t="str">
        <f>IF($A52="","",IF(LEFT($A52,1)=Q$13,$F52,""))</f>
        <v/>
      </c>
      <c r="R52" s="35"/>
      <c r="S52" s="29"/>
      <c r="T52" s="21" t="s">
        <v>128</v>
      </c>
      <c r="U52" s="21" t="s">
        <v>173</v>
      </c>
      <c r="V52" s="21" t="s">
        <v>186</v>
      </c>
      <c r="W52" s="21" t="s">
        <v>10</v>
      </c>
    </row>
    <row r="53" spans="1:24">
      <c r="A53" s="36"/>
      <c r="B53" s="62" t="s">
        <v>114</v>
      </c>
      <c r="C53" s="37" t="str">
        <f>IF(A53="","",VLOOKUP($A$49,IF(LEN(A53)=2,U13GB,U13GA),VLOOKUP(LEFT(A53,1),club,6,FALSE),FALSE))</f>
        <v/>
      </c>
      <c r="D53" s="37" t="str">
        <f>IF(A53="","",VLOOKUP(LEFT(A53,1),club,2,FALSE))</f>
        <v/>
      </c>
      <c r="E53" s="93">
        <v>13.32</v>
      </c>
      <c r="F53" s="37">
        <f>Decsheets!$U$8</f>
        <v>10.0</v>
      </c>
      <c r="G53" s="29"/>
      <c r="H53" s="29"/>
      <c r="I53" s="39"/>
      <c r="J53" s="35" t="str">
        <f>IF($A53="","",IF(LEFT($A53,1)=J$13,$F53,""))</f>
        <v/>
      </c>
      <c r="K53" s="35" t="str">
        <f>IF($A53="","",IF(LEFT($A53,1)=K$13,$F53,""))</f>
        <v/>
      </c>
      <c r="L53" s="35" t="str">
        <f>IF($A53="","",IF(LEFT($A53,1)=L$13,$F53,""))</f>
        <v/>
      </c>
      <c r="M53" s="35" t="str">
        <f>IF($A53="","",IF(LEFT($A53,1)=M$13,$F53,""))</f>
        <v/>
      </c>
      <c r="N53" s="35" t="str">
        <f>IF($A53="","",IF(LEFT($A53,1)=N$13,$F53,""))</f>
        <v/>
      </c>
      <c r="O53" s="35" t="str">
        <f>IF($A53="","",IF(LEFT($A53,1)=O$13,$F53,""))</f>
        <v/>
      </c>
      <c r="P53" s="35" t="str">
        <f>IF($A53="","",IF(LEFT($A53,1)=P$13,$F53,""))</f>
        <v/>
      </c>
      <c r="Q53" s="35" t="str">
        <f>IF($A53="","",IF(LEFT($A53,1)=Q$13,$F53,""))</f>
        <v/>
      </c>
      <c r="R53" s="35"/>
      <c r="S53" s="29"/>
      <c r="T53" s="21" t="s">
        <v>128</v>
      </c>
      <c r="U53" s="21" t="s">
        <v>173</v>
      </c>
      <c r="V53" s="21" t="s">
        <v>186</v>
      </c>
      <c r="W53" s="21" t="s">
        <v>10</v>
      </c>
    </row>
    <row r="54" spans="1:24">
      <c r="A54" s="36" t="s">
        <v>132</v>
      </c>
      <c r="B54" s="62" t="s">
        <v>115</v>
      </c>
      <c r="C54" s="37" t="str">
        <f>IF(A54="","",VLOOKUP($A$49,IF(LEN(A54)=2,U13GB,U13GA),VLOOKUP(LEFT(A54,1),club,6,FALSE),FALSE))</f>
        <v>Evelyne Fonteyne</v>
      </c>
      <c r="D54" s="37" t="str">
        <f>IF(A54="","",VLOOKUP(LEFT(A54,1),club,2,FALSE))</f>
        <v>Barnet</v>
      </c>
      <c r="E54" s="93">
        <v>18.12</v>
      </c>
      <c r="F54" s="37">
        <f>Decsheets!$U$9</f>
        <v>8.0</v>
      </c>
      <c r="G54" s="29"/>
      <c r="H54" s="29"/>
      <c r="I54" s="39"/>
      <c r="J54" s="35" t="str">
        <f>IF($A54="","",IF(LEFT($A54,1)=J$13,$F54,""))</f>
        <v/>
      </c>
      <c r="K54" s="35" t="str">
        <f>IF($A54="","",IF(LEFT($A54,1)=K$13,$F54,""))</f>
        <v/>
      </c>
      <c r="L54" s="35" t="str">
        <f>IF($A54="","",IF(LEFT($A54,1)=L$13,$F54,""))</f>
        <v/>
      </c>
      <c r="M54" s="35" t="str">
        <f>IF($A54="","",IF(LEFT($A54,1)=M$13,$F54,""))</f>
        <v/>
      </c>
      <c r="N54" s="35" t="str">
        <f>IF($A54="","",IF(LEFT($A54,1)=N$13,$F54,""))</f>
        <v/>
      </c>
      <c r="O54" s="35" t="str">
        <f>IF($A54="","",IF(LEFT($A54,1)=O$13,$F54,""))</f>
        <v/>
      </c>
      <c r="P54" s="35">
        <f>IF($A54="","",IF(LEFT($A54,1)=P$13,$F54,""))</f>
        <v>8.0</v>
      </c>
      <c r="Q54" s="35" t="str">
        <f>IF($A54="","",IF(LEFT($A54,1)=Q$13,$F54,""))</f>
        <v/>
      </c>
      <c r="R54" s="35"/>
      <c r="S54" s="29"/>
      <c r="T54" s="21" t="s">
        <v>128</v>
      </c>
      <c r="U54" s="21" t="s">
        <v>173</v>
      </c>
      <c r="V54" s="21" t="s">
        <v>186</v>
      </c>
      <c r="W54" s="21" t="s">
        <v>10</v>
      </c>
    </row>
    <row r="55" spans="1:24">
      <c r="A55" s="36"/>
      <c r="B55" s="62" t="s">
        <v>116</v>
      </c>
      <c r="C55" s="37" t="str">
        <f>IF(A55="","",VLOOKUP($A$49,IF(LEN(A55)=2,U13GB,U13GA),VLOOKUP(LEFT(A55,1),club,6,FALSE),FALSE))</f>
        <v/>
      </c>
      <c r="D55" s="37" t="str">
        <f>IF(A55="","",VLOOKUP(LEFT(A55,1),club,2,FALSE))</f>
        <v/>
      </c>
      <c r="E55" s="93"/>
      <c r="F55" s="37">
        <f>Decsheets!$U$10</f>
        <v>6.0</v>
      </c>
      <c r="G55" s="29"/>
      <c r="H55" s="29"/>
      <c r="I55" s="39"/>
      <c r="J55" s="35" t="str">
        <f>IF($A55="","",IF(LEFT($A55,1)=J$13,$F55,""))</f>
        <v/>
      </c>
      <c r="K55" s="35" t="str">
        <f>IF($A55="","",IF(LEFT($A55,1)=K$13,$F55,""))</f>
        <v/>
      </c>
      <c r="L55" s="35" t="str">
        <f>IF($A55="","",IF(LEFT($A55,1)=L$13,$F55,""))</f>
        <v/>
      </c>
      <c r="M55" s="35" t="str">
        <f>IF($A55="","",IF(LEFT($A55,1)=M$13,$F55,""))</f>
        <v/>
      </c>
      <c r="N55" s="35" t="str">
        <f>IF($A55="","",IF(LEFT($A55,1)=N$13,$F55,""))</f>
        <v/>
      </c>
      <c r="O55" s="35" t="str">
        <f>IF($A55="","",IF(LEFT($A55,1)=O$13,$F55,""))</f>
        <v/>
      </c>
      <c r="P55" s="35" t="str">
        <f>IF($A55="","",IF(LEFT($A55,1)=P$13,$F55,""))</f>
        <v/>
      </c>
      <c r="Q55" s="35" t="str">
        <f>IF($A55="","",IF(LEFT($A55,1)=Q$13,$F55,""))</f>
        <v/>
      </c>
      <c r="R55" s="35"/>
      <c r="S55" s="29"/>
      <c r="T55" s="21" t="s">
        <v>128</v>
      </c>
      <c r="U55" s="21" t="s">
        <v>173</v>
      </c>
      <c r="V55" s="21" t="s">
        <v>186</v>
      </c>
      <c r="W55" s="21" t="s">
        <v>10</v>
      </c>
    </row>
    <row r="56" spans="1:24">
      <c r="A56" s="36"/>
      <c r="B56" s="62" t="s">
        <v>117</v>
      </c>
      <c r="C56" s="37" t="str">
        <f>IF(A56="","",VLOOKUP($A$49,IF(LEN(A56)=2,U13GB,U13GA),VLOOKUP(LEFT(A56,1),club,6,FALSE),FALSE))</f>
        <v/>
      </c>
      <c r="D56" s="37" t="str">
        <f>IF(A56="","",VLOOKUP(LEFT(A56,1),club,2,FALSE))</f>
        <v/>
      </c>
      <c r="E56" s="93"/>
      <c r="F56" s="37">
        <f>Decsheets!$U$11</f>
        <v>4.0</v>
      </c>
      <c r="G56" s="29"/>
      <c r="H56" s="29"/>
      <c r="I56" s="39"/>
      <c r="J56" s="35" t="str">
        <f>IF($A56="","",IF(LEFT($A56,1)=J$13,$F56,""))</f>
        <v/>
      </c>
      <c r="K56" s="35" t="str">
        <f>IF($A56="","",IF(LEFT($A56,1)=K$13,$F56,""))</f>
        <v/>
      </c>
      <c r="L56" s="35" t="str">
        <f>IF($A56="","",IF(LEFT($A56,1)=L$13,$F56,""))</f>
        <v/>
      </c>
      <c r="M56" s="35" t="str">
        <f>IF($A56="","",IF(LEFT($A56,1)=M$13,$F56,""))</f>
        <v/>
      </c>
      <c r="N56" s="35" t="str">
        <f>IF($A56="","",IF(LEFT($A56,1)=N$13,$F56,""))</f>
        <v/>
      </c>
      <c r="O56" s="35" t="str">
        <f>IF($A56="","",IF(LEFT($A56,1)=O$13,$F56,""))</f>
        <v/>
      </c>
      <c r="P56" s="35" t="str">
        <f>IF($A56="","",IF(LEFT($A56,1)=P$13,$F56,""))</f>
        <v/>
      </c>
      <c r="Q56" s="35" t="str">
        <f>IF($A56="","",IF(LEFT($A56,1)=Q$13,$F56,""))</f>
        <v/>
      </c>
      <c r="R56" s="35"/>
      <c r="S56" s="29"/>
      <c r="T56" s="21" t="s">
        <v>128</v>
      </c>
      <c r="U56" s="21" t="s">
        <v>173</v>
      </c>
      <c r="V56" s="21" t="s">
        <v>186</v>
      </c>
      <c r="W56" s="21" t="s">
        <v>10</v>
      </c>
    </row>
    <row r="57" spans="1:24">
      <c r="A57" s="36"/>
      <c r="B57" s="62" t="s">
        <v>118</v>
      </c>
      <c r="C57" s="37" t="str">
        <f>IF(A57="","",VLOOKUP($A$49,IF(LEN(A57)=2,U13GB,U13GA),VLOOKUP(LEFT(A57,1),club,6,FALSE),FALSE))</f>
        <v/>
      </c>
      <c r="D57" s="37" t="str">
        <f>IF(A57="","",VLOOKUP(LEFT(A57,1),club,2,FALSE))</f>
        <v/>
      </c>
      <c r="E57" s="93"/>
      <c r="F57" s="37">
        <f>Decsheets!$U$12</f>
        <v>2.0</v>
      </c>
      <c r="G57" s="29"/>
      <c r="H57" s="29"/>
      <c r="I57" s="39"/>
      <c r="J57" s="35" t="str">
        <f>IF($A57="","",IF(LEFT($A57,1)=J$13,$F57,""))</f>
        <v/>
      </c>
      <c r="K57" s="35" t="str">
        <f>IF($A57="","",IF(LEFT($A57,1)=K$13,$F57,""))</f>
        <v/>
      </c>
      <c r="L57" s="35" t="str">
        <f>IF($A57="","",IF(LEFT($A57,1)=L$13,$F57,""))</f>
        <v/>
      </c>
      <c r="M57" s="35" t="str">
        <f>IF($A57="","",IF(LEFT($A57,1)=M$13,$F57,""))</f>
        <v/>
      </c>
      <c r="N57" s="35" t="str">
        <f>IF($A57="","",IF(LEFT($A57,1)=N$13,$F57,""))</f>
        <v/>
      </c>
      <c r="O57" s="35" t="str">
        <f>IF($A57="","",IF(LEFT($A57,1)=O$13,$F57,""))</f>
        <v/>
      </c>
      <c r="P57" s="35" t="str">
        <f>IF($A57="","",IF(LEFT($A57,1)=P$13,$F57,""))</f>
        <v/>
      </c>
      <c r="Q57" s="35" t="str">
        <f>IF($A57="","",IF(LEFT($A57,1)=Q$13,$F57,""))</f>
        <v/>
      </c>
      <c r="R57" s="35">
        <f>SUM(Decsheets!$U$5:$U$12)-(SUM(J50:Q57))</f>
        <v>22.0</v>
      </c>
      <c r="S57" s="29"/>
      <c r="T57" s="21" t="s">
        <v>128</v>
      </c>
      <c r="U57" s="21" t="s">
        <v>173</v>
      </c>
      <c r="V57" s="21" t="s">
        <v>186</v>
      </c>
      <c r="W57" s="21" t="s">
        <v>10</v>
      </c>
    </row>
    <row r="58" spans="1:24">
      <c r="A58" s="32" t="s">
        <v>183</v>
      </c>
      <c r="B58" s="61"/>
      <c r="C58" s="40" t="s">
        <v>187</v>
      </c>
      <c r="D58" s="28" t="s">
        <v>125</v>
      </c>
      <c r="E58" s="91" t="s">
        <v>145</v>
      </c>
      <c r="F58" s="39"/>
      <c r="G58" s="29"/>
      <c r="H58" s="29"/>
      <c r="I58" s="29"/>
      <c r="J58" s="35"/>
      <c r="K58" s="35"/>
      <c r="L58" s="35"/>
      <c r="M58" s="35"/>
      <c r="N58" s="35"/>
      <c r="O58" s="35"/>
      <c r="P58" s="35"/>
      <c r="Q58" s="35"/>
      <c r="R58" s="35"/>
      <c r="S58" s="29" t="s">
        <v>188</v>
      </c>
      <c r="V58" s="124"/>
      <c r="W58" s="21"/>
      <c r="X58" s="21"/>
    </row>
    <row r="59" spans="1:24">
      <c r="A59" s="36"/>
      <c r="B59" s="62">
        <v>1.0</v>
      </c>
      <c r="C59" s="37" t="str">
        <f>IF(A59="","",VLOOKUP($A$58,IF(LEN(A59)=2,U13GB,U13GA),VLOOKUP(LEFT(A59,1),club,6,FALSE),FALSE))</f>
        <v/>
      </c>
      <c r="D59" s="37" t="str">
        <f>IF(A59="","",VLOOKUP(LEFT(A59,1),club,2,FALSE))</f>
        <v/>
      </c>
      <c r="E59" s="93"/>
      <c r="F59" s="37">
        <f>Decsheets!$V$5</f>
        <v>8.0</v>
      </c>
      <c r="G59" s="29"/>
      <c r="H59" s="29"/>
      <c r="I59" s="39"/>
      <c r="J59" s="35" t="str">
        <f>IF($A59="","",IF(LEFT($A59,1)=J$13,$F59,""))</f>
        <v/>
      </c>
      <c r="K59" s="35" t="str">
        <f>IF($A59="","",IF(LEFT($A59,1)=K$13,$F59,""))</f>
        <v/>
      </c>
      <c r="L59" s="35" t="str">
        <f>IF($A59="","",IF(LEFT($A59,1)=L$13,$F59,""))</f>
        <v/>
      </c>
      <c r="M59" s="35" t="str">
        <f>IF($A59="","",IF(LEFT($A59,1)=M$13,$F59,""))</f>
        <v/>
      </c>
      <c r="N59" s="35" t="str">
        <f>IF($A59="","",IF(LEFT($A59,1)=N$13,$F59,""))</f>
        <v/>
      </c>
      <c r="O59" s="35" t="str">
        <f>IF($A59="","",IF(LEFT($A59,1)=O$13,$F59,""))</f>
        <v/>
      </c>
      <c r="P59" s="35" t="str">
        <f>IF($A59="","",IF(LEFT($A59,1)=P$13,$F59,""))</f>
        <v/>
      </c>
      <c r="Q59" s="35" t="str">
        <f>IF($A59="","",IF(LEFT($A59,1)=Q$13,$F59,""))</f>
        <v/>
      </c>
      <c r="R59" s="35"/>
      <c r="S59" s="29"/>
      <c r="T59" s="21" t="s">
        <v>128</v>
      </c>
      <c r="U59" s="21" t="s">
        <v>173</v>
      </c>
      <c r="V59" s="21" t="s">
        <v>186</v>
      </c>
      <c r="W59" s="21" t="s">
        <v>15</v>
      </c>
    </row>
    <row r="60" spans="1:24">
      <c r="A60" s="36"/>
      <c r="B60" s="62">
        <v>2.0</v>
      </c>
      <c r="C60" s="37" t="str">
        <f>IF(A60="","",VLOOKUP($A$58,IF(LEN(A60)=2,U13GB,U13GA),VLOOKUP(LEFT(A60,1),club,6,FALSE),FALSE))</f>
        <v/>
      </c>
      <c r="D60" s="37" t="str">
        <f>IF(A60="","",VLOOKUP(LEFT(A60,1),club,2,FALSE))</f>
        <v/>
      </c>
      <c r="E60" s="93"/>
      <c r="F60" s="37">
        <f>Decsheets!$V$6</f>
        <v>7.0</v>
      </c>
      <c r="G60" s="29"/>
      <c r="H60" s="29"/>
      <c r="I60" s="39"/>
      <c r="J60" s="35" t="str">
        <f>IF($A60="","",IF(LEFT($A60,1)=J$13,$F60,""))</f>
        <v/>
      </c>
      <c r="K60" s="35" t="str">
        <f>IF($A60="","",IF(LEFT($A60,1)=K$13,$F60,""))</f>
        <v/>
      </c>
      <c r="L60" s="35" t="str">
        <f>IF($A60="","",IF(LEFT($A60,1)=L$13,$F60,""))</f>
        <v/>
      </c>
      <c r="M60" s="35" t="str">
        <f>IF($A60="","",IF(LEFT($A60,1)=M$13,$F60,""))</f>
        <v/>
      </c>
      <c r="N60" s="35" t="str">
        <f>IF($A60="","",IF(LEFT($A60,1)=N$13,$F60,""))</f>
        <v/>
      </c>
      <c r="O60" s="35" t="str">
        <f>IF($A60="","",IF(LEFT($A60,1)=O$13,$F60,""))</f>
        <v/>
      </c>
      <c r="P60" s="35" t="str">
        <f>IF($A60="","",IF(LEFT($A60,1)=P$13,$F60,""))</f>
        <v/>
      </c>
      <c r="Q60" s="35" t="str">
        <f>IF($A60="","",IF(LEFT($A60,1)=Q$13,$F60,""))</f>
        <v/>
      </c>
      <c r="R60" s="35"/>
      <c r="S60" s="29"/>
      <c r="T60" s="21" t="s">
        <v>128</v>
      </c>
      <c r="U60" s="21" t="s">
        <v>173</v>
      </c>
      <c r="V60" s="21" t="s">
        <v>186</v>
      </c>
      <c r="W60" s="21" t="s">
        <v>15</v>
      </c>
    </row>
    <row r="61" spans="1:24">
      <c r="A61" s="36"/>
      <c r="B61" s="62">
        <v>3.0</v>
      </c>
      <c r="C61" s="37" t="str">
        <f>IF(A61="","",VLOOKUP($A$58,IF(LEN(A61)=2,U13GB,U13GA),VLOOKUP(LEFT(A61,1),club,6,FALSE),FALSE))</f>
        <v/>
      </c>
      <c r="D61" s="37" t="str">
        <f>IF(A61="","",VLOOKUP(LEFT(A61,1),club,2,FALSE))</f>
        <v/>
      </c>
      <c r="E61" s="93"/>
      <c r="F61" s="37">
        <f>Decsheets!$V$7</f>
        <v>6.0</v>
      </c>
      <c r="G61" s="29"/>
      <c r="H61" s="29"/>
      <c r="I61" s="39"/>
      <c r="J61" s="35" t="str">
        <f>IF($A61="","",IF(LEFT($A61,1)=J$13,$F61,""))</f>
        <v/>
      </c>
      <c r="K61" s="35" t="str">
        <f>IF($A61="","",IF(LEFT($A61,1)=K$13,$F61,""))</f>
        <v/>
      </c>
      <c r="L61" s="35" t="str">
        <f>IF($A61="","",IF(LEFT($A61,1)=L$13,$F61,""))</f>
        <v/>
      </c>
      <c r="M61" s="35" t="str">
        <f>IF($A61="","",IF(LEFT($A61,1)=M$13,$F61,""))</f>
        <v/>
      </c>
      <c r="N61" s="35" t="str">
        <f>IF($A61="","",IF(LEFT($A61,1)=N$13,$F61,""))</f>
        <v/>
      </c>
      <c r="O61" s="35" t="str">
        <f>IF($A61="","",IF(LEFT($A61,1)=O$13,$F61,""))</f>
        <v/>
      </c>
      <c r="P61" s="35" t="str">
        <f>IF($A61="","",IF(LEFT($A61,1)=P$13,$F61,""))</f>
        <v/>
      </c>
      <c r="Q61" s="35" t="str">
        <f>IF($A61="","",IF(LEFT($A61,1)=Q$13,$F61,""))</f>
        <v/>
      </c>
      <c r="R61" s="35"/>
      <c r="S61" s="29"/>
      <c r="T61" s="21" t="s">
        <v>128</v>
      </c>
      <c r="U61" s="21" t="s">
        <v>173</v>
      </c>
      <c r="V61" s="21" t="s">
        <v>186</v>
      </c>
      <c r="W61" s="21" t="s">
        <v>15</v>
      </c>
    </row>
    <row r="62" spans="1:24">
      <c r="A62" s="36"/>
      <c r="B62" s="62" t="s">
        <v>114</v>
      </c>
      <c r="C62" s="37" t="str">
        <f>IF(A62="","",VLOOKUP($A$58,IF(LEN(A62)=2,U13GB,U13GA),VLOOKUP(LEFT(A62,1),club,6,FALSE),FALSE))</f>
        <v/>
      </c>
      <c r="D62" s="37" t="str">
        <f>IF(A62="","",VLOOKUP(LEFT(A62,1),club,2,FALSE))</f>
        <v/>
      </c>
      <c r="E62" s="93"/>
      <c r="F62" s="37">
        <f>Decsheets!$V$8</f>
        <v>5.0</v>
      </c>
      <c r="G62" s="29"/>
      <c r="H62" s="29"/>
      <c r="I62" s="39"/>
      <c r="J62" s="35" t="str">
        <f>IF($A62="","",IF(LEFT($A62,1)=J$13,$F62,""))</f>
        <v/>
      </c>
      <c r="K62" s="35" t="str">
        <f>IF($A62="","",IF(LEFT($A62,1)=K$13,$F62,""))</f>
        <v/>
      </c>
      <c r="L62" s="35" t="str">
        <f>IF($A62="","",IF(LEFT($A62,1)=L$13,$F62,""))</f>
        <v/>
      </c>
      <c r="M62" s="35" t="str">
        <f>IF($A62="","",IF(LEFT($A62,1)=M$13,$F62,""))</f>
        <v/>
      </c>
      <c r="N62" s="35" t="str">
        <f>IF($A62="","",IF(LEFT($A62,1)=N$13,$F62,""))</f>
        <v/>
      </c>
      <c r="O62" s="35" t="str">
        <f>IF($A62="","",IF(LEFT($A62,1)=O$13,$F62,""))</f>
        <v/>
      </c>
      <c r="P62" s="35" t="str">
        <f>IF($A62="","",IF(LEFT($A62,1)=P$13,$F62,""))</f>
        <v/>
      </c>
      <c r="Q62" s="35" t="str">
        <f>IF($A62="","",IF(LEFT($A62,1)=Q$13,$F62,""))</f>
        <v/>
      </c>
      <c r="R62" s="35"/>
      <c r="S62" s="29"/>
      <c r="T62" s="21" t="s">
        <v>128</v>
      </c>
      <c r="U62" s="21" t="s">
        <v>173</v>
      </c>
      <c r="V62" s="21" t="s">
        <v>186</v>
      </c>
      <c r="W62" s="21" t="s">
        <v>15</v>
      </c>
    </row>
    <row r="63" spans="1:24">
      <c r="A63" s="36"/>
      <c r="B63" s="62" t="s">
        <v>115</v>
      </c>
      <c r="C63" s="37" t="str">
        <f>IF(A63="","",VLOOKUP($A$58,IF(LEN(A63)=2,U13GB,U13GA),VLOOKUP(LEFT(A63,1),club,6,FALSE),FALSE))</f>
        <v/>
      </c>
      <c r="D63" s="37" t="str">
        <f>IF(A63="","",VLOOKUP(LEFT(A63,1),club,2,FALSE))</f>
        <v/>
      </c>
      <c r="E63" s="93"/>
      <c r="F63" s="37">
        <f>Decsheets!$V$9</f>
        <v>4.0</v>
      </c>
      <c r="G63" s="29"/>
      <c r="H63" s="29"/>
      <c r="I63" s="39"/>
      <c r="J63" s="35" t="str">
        <f>IF($A63="","",IF(LEFT($A63,1)=J$13,$F63,""))</f>
        <v/>
      </c>
      <c r="K63" s="35" t="str">
        <f>IF($A63="","",IF(LEFT($A63,1)=K$13,$F63,""))</f>
        <v/>
      </c>
      <c r="L63" s="35" t="str">
        <f>IF($A63="","",IF(LEFT($A63,1)=L$13,$F63,""))</f>
        <v/>
      </c>
      <c r="M63" s="35" t="str">
        <f>IF($A63="","",IF(LEFT($A63,1)=M$13,$F63,""))</f>
        <v/>
      </c>
      <c r="N63" s="35" t="str">
        <f>IF($A63="","",IF(LEFT($A63,1)=N$13,$F63,""))</f>
        <v/>
      </c>
      <c r="O63" s="35" t="str">
        <f>IF($A63="","",IF(LEFT($A63,1)=O$13,$F63,""))</f>
        <v/>
      </c>
      <c r="P63" s="35" t="str">
        <f>IF($A63="","",IF(LEFT($A63,1)=P$13,$F63,""))</f>
        <v/>
      </c>
      <c r="Q63" s="35" t="str">
        <f>IF($A63="","",IF(LEFT($A63,1)=Q$13,$F63,""))</f>
        <v/>
      </c>
      <c r="R63" s="35"/>
      <c r="S63" s="29"/>
      <c r="T63" s="21" t="s">
        <v>128</v>
      </c>
      <c r="U63" s="21" t="s">
        <v>173</v>
      </c>
      <c r="V63" s="21" t="s">
        <v>186</v>
      </c>
      <c r="W63" s="21" t="s">
        <v>15</v>
      </c>
    </row>
    <row r="64" spans="1:24">
      <c r="A64" s="36"/>
      <c r="B64" s="62" t="s">
        <v>116</v>
      </c>
      <c r="C64" s="37" t="str">
        <f>IF(A64="","",VLOOKUP($A$58,IF(LEN(A64)=2,U13GB,U13GA),VLOOKUP(LEFT(A64,1),club,6,FALSE),FALSE))</f>
        <v/>
      </c>
      <c r="D64" s="37" t="str">
        <f>IF(A64="","",VLOOKUP(LEFT(A64,1),club,2,FALSE))</f>
        <v/>
      </c>
      <c r="E64" s="93"/>
      <c r="F64" s="37">
        <f>Decsheets!$V$10</f>
        <v>3.0</v>
      </c>
      <c r="G64" s="29"/>
      <c r="H64" s="29"/>
      <c r="I64" s="39"/>
      <c r="J64" s="35" t="str">
        <f>IF($A64="","",IF(LEFT($A64,1)=J$13,$F64,""))</f>
        <v/>
      </c>
      <c r="K64" s="35" t="str">
        <f>IF($A64="","",IF(LEFT($A64,1)=K$13,$F64,""))</f>
        <v/>
      </c>
      <c r="L64" s="35" t="str">
        <f>IF($A64="","",IF(LEFT($A64,1)=L$13,$F64,""))</f>
        <v/>
      </c>
      <c r="M64" s="35" t="str">
        <f>IF($A64="","",IF(LEFT($A64,1)=M$13,$F64,""))</f>
        <v/>
      </c>
      <c r="N64" s="35" t="str">
        <f>IF($A64="","",IF(LEFT($A64,1)=N$13,$F64,""))</f>
        <v/>
      </c>
      <c r="O64" s="35" t="str">
        <f>IF($A64="","",IF(LEFT($A64,1)=O$13,$F64,""))</f>
        <v/>
      </c>
      <c r="P64" s="35" t="str">
        <f>IF($A64="","",IF(LEFT($A64,1)=P$13,$F64,""))</f>
        <v/>
      </c>
      <c r="Q64" s="35" t="str">
        <f>IF($A64="","",IF(LEFT($A64,1)=Q$13,$F64,""))</f>
        <v/>
      </c>
      <c r="R64" s="35"/>
      <c r="S64" s="29"/>
      <c r="T64" s="21" t="s">
        <v>128</v>
      </c>
      <c r="U64" s="21" t="s">
        <v>173</v>
      </c>
      <c r="V64" s="21" t="s">
        <v>186</v>
      </c>
      <c r="W64" s="21" t="s">
        <v>15</v>
      </c>
    </row>
    <row r="65" spans="1:24">
      <c r="A65" s="36"/>
      <c r="B65" s="62" t="s">
        <v>117</v>
      </c>
      <c r="C65" s="37" t="str">
        <f>IF(A65="","",VLOOKUP($A$58,IF(LEN(A65)=2,U13GB,U13GA),VLOOKUP(LEFT(A65,1),club,6,FALSE),FALSE))</f>
        <v/>
      </c>
      <c r="D65" s="37" t="str">
        <f>IF(A65="","",VLOOKUP(LEFT(A65,1),club,2,FALSE))</f>
        <v/>
      </c>
      <c r="E65" s="93"/>
      <c r="F65" s="37">
        <f>Decsheets!$V$11</f>
        <v>2.0</v>
      </c>
      <c r="G65" s="29"/>
      <c r="H65" s="29"/>
      <c r="I65" s="39"/>
      <c r="J65" s="35" t="str">
        <f>IF($A65="","",IF(LEFT($A65,1)=J$13,$F65,""))</f>
        <v/>
      </c>
      <c r="K65" s="35" t="str">
        <f>IF($A65="","",IF(LEFT($A65,1)=K$13,$F65,""))</f>
        <v/>
      </c>
      <c r="L65" s="35" t="str">
        <f>IF($A65="","",IF(LEFT($A65,1)=L$13,$F65,""))</f>
        <v/>
      </c>
      <c r="M65" s="35" t="str">
        <f>IF($A65="","",IF(LEFT($A65,1)=M$13,$F65,""))</f>
        <v/>
      </c>
      <c r="N65" s="35" t="str">
        <f>IF($A65="","",IF(LEFT($A65,1)=N$13,$F65,""))</f>
        <v/>
      </c>
      <c r="O65" s="35" t="str">
        <f>IF($A65="","",IF(LEFT($A65,1)=O$13,$F65,""))</f>
        <v/>
      </c>
      <c r="P65" s="35" t="str">
        <f>IF($A65="","",IF(LEFT($A65,1)=P$13,$F65,""))</f>
        <v/>
      </c>
      <c r="Q65" s="35" t="str">
        <f>IF($A65="","",IF(LEFT($A65,1)=Q$13,$F65,""))</f>
        <v/>
      </c>
      <c r="R65" s="35"/>
      <c r="S65" s="29"/>
      <c r="T65" s="21" t="s">
        <v>128</v>
      </c>
      <c r="U65" s="21" t="s">
        <v>173</v>
      </c>
      <c r="V65" s="21" t="s">
        <v>186</v>
      </c>
      <c r="W65" s="21" t="s">
        <v>15</v>
      </c>
    </row>
    <row r="66" spans="1:24">
      <c r="A66" s="36"/>
      <c r="B66" s="62" t="s">
        <v>118</v>
      </c>
      <c r="C66" s="37" t="str">
        <f>IF(A66="","",VLOOKUP($A$58,IF(LEN(A66)=2,U13GB,U13GA),VLOOKUP(LEFT(A66,1),club,6,FALSE),FALSE))</f>
        <v/>
      </c>
      <c r="D66" s="37" t="str">
        <f>IF(A66="","",VLOOKUP(LEFT(A66,1),club,2,FALSE))</f>
        <v/>
      </c>
      <c r="E66" s="93"/>
      <c r="F66" s="37">
        <f>Decsheets!$V$12</f>
        <v>1.0</v>
      </c>
      <c r="G66" s="29"/>
      <c r="H66" s="29"/>
      <c r="I66" s="39"/>
      <c r="J66" s="35" t="str">
        <f>IF($A66="","",IF(LEFT($A66,1)=J$13,$F66,""))</f>
        <v/>
      </c>
      <c r="K66" s="35" t="str">
        <f>IF($A66="","",IF(LEFT($A66,1)=K$13,$F66,""))</f>
        <v/>
      </c>
      <c r="L66" s="35" t="str">
        <f>IF($A66="","",IF(LEFT($A66,1)=L$13,$F66,""))</f>
        <v/>
      </c>
      <c r="M66" s="35" t="str">
        <f>IF($A66="","",IF(LEFT($A66,1)=M$13,$F66,""))</f>
        <v/>
      </c>
      <c r="N66" s="35" t="str">
        <f>IF($A66="","",IF(LEFT($A66,1)=N$13,$F66,""))</f>
        <v/>
      </c>
      <c r="O66" s="35" t="str">
        <f>IF($A66="","",IF(LEFT($A66,1)=O$13,$F66,""))</f>
        <v/>
      </c>
      <c r="P66" s="35" t="str">
        <f>IF($A66="","",IF(LEFT($A66,1)=P$13,$F66,""))</f>
        <v/>
      </c>
      <c r="Q66" s="35" t="str">
        <f>IF($A66="","",IF(LEFT($A66,1)=Q$13,$F66,""))</f>
        <v/>
      </c>
      <c r="R66" s="35">
        <f>SUM(Decsheets!$V$5:$V$12)-(SUM(J59:Q66))</f>
        <v>36.0</v>
      </c>
      <c r="S66" s="29"/>
      <c r="T66" s="21" t="s">
        <v>128</v>
      </c>
      <c r="U66" s="21" t="s">
        <v>173</v>
      </c>
      <c r="V66" s="21" t="s">
        <v>186</v>
      </c>
      <c r="W66" s="21" t="s">
        <v>15</v>
      </c>
    </row>
    <row r="67" spans="1:24">
      <c r="A67" s="32" t="s">
        <v>160</v>
      </c>
      <c r="B67" s="61"/>
      <c r="C67" s="40" t="s">
        <v>189</v>
      </c>
      <c r="D67" s="39"/>
      <c r="E67" s="115" t="s">
        <v>145</v>
      </c>
      <c r="F67" s="39"/>
      <c r="H67" s="29"/>
      <c r="I67" s="29"/>
      <c r="J67" s="35"/>
      <c r="K67" s="35"/>
      <c r="L67" s="35"/>
      <c r="M67" s="35"/>
      <c r="N67" s="35"/>
      <c r="O67" s="35"/>
      <c r="P67" s="35"/>
      <c r="Q67" s="35"/>
      <c r="R67" s="35"/>
      <c r="S67" s="29" t="s">
        <v>162</v>
      </c>
      <c r="V67" s="21"/>
      <c r="W67" s="21"/>
      <c r="X67" s="21"/>
    </row>
    <row r="68" spans="1:24">
      <c r="A68" s="36" t="s">
        <v>131</v>
      </c>
      <c r="B68" s="62">
        <v>1.0</v>
      </c>
      <c r="C68" s="37" t="str">
        <f>IF(A68="","",VLOOKUP($A$67,IF(LEN(A68)=2,U13GB,U13GA),VLOOKUP(LEFT(A68,1),club,6,FALSE),FALSE))</f>
        <v>Clara Mee</v>
      </c>
      <c r="D68" s="37" t="str">
        <f>IF(A68="","",VLOOKUP(LEFT(A68,1),club,2,FALSE))</f>
        <v>Highgate</v>
      </c>
      <c r="E68" s="93">
        <v>4.13</v>
      </c>
      <c r="F68" s="37">
        <f>Decsheets!$U$5</f>
        <v>16.0</v>
      </c>
      <c r="H68" s="29"/>
      <c r="I68" s="196"/>
      <c r="J68" s="35" t="str">
        <f>IF($A68="","",IF(LEFT($A68,1)=J$13,$F68,""))</f>
        <v/>
      </c>
      <c r="K68" s="35" t="str">
        <f>IF($A68="","",IF(LEFT($A68,1)=K$13,$F68,""))</f>
        <v/>
      </c>
      <c r="L68" s="35">
        <f>IF($A68="","",IF(LEFT($A68,1)=L$13,$F68,""))</f>
        <v>16.0</v>
      </c>
      <c r="M68" s="35" t="str">
        <f>IF($A68="","",IF(LEFT($A68,1)=M$13,$F68,""))</f>
        <v/>
      </c>
      <c r="N68" s="35" t="str">
        <f>IF($A68="","",IF(LEFT($A68,1)=N$13,$F68,""))</f>
        <v/>
      </c>
      <c r="O68" s="35" t="str">
        <f>IF($A68="","",IF(LEFT($A68,1)=O$13,$F68,""))</f>
        <v/>
      </c>
      <c r="P68" s="35" t="str">
        <f>IF($A68="","",IF(LEFT($A68,1)=P$13,$F68,""))</f>
        <v/>
      </c>
      <c r="Q68" s="35" t="str">
        <f>IF($A68="","",IF(LEFT($A68,1)=Q$13,$F68,""))</f>
        <v/>
      </c>
      <c r="R68" s="35"/>
      <c r="S68" s="29"/>
      <c r="T68" s="21" t="s">
        <v>128</v>
      </c>
      <c r="U68" s="21" t="s">
        <v>173</v>
      </c>
      <c r="V68" s="124" t="s">
        <v>160</v>
      </c>
      <c r="W68" s="21" t="s">
        <v>10</v>
      </c>
      <c r="X68" s="127" t="str">
        <f>IF(I68="","",I68)</f>
        <v/>
      </c>
    </row>
    <row r="69" spans="1:24">
      <c r="A69" s="36" t="s">
        <v>127</v>
      </c>
      <c r="B69" s="62">
        <v>2.0</v>
      </c>
      <c r="C69" s="37" t="str">
        <f>IF(A69="","",VLOOKUP($A$67,IF(LEN(A69)=2,U13GB,U13GA),VLOOKUP(LEFT(A69,1),club,6,FALSE),FALSE))</f>
        <v>Tessa Glazebrook</v>
      </c>
      <c r="D69" s="37" t="str">
        <f>IF(A69="","",VLOOKUP(LEFT(A69,1),club,2,FALSE))</f>
        <v>TVH</v>
      </c>
      <c r="E69" s="93">
        <v>3.95</v>
      </c>
      <c r="F69" s="37">
        <f>Decsheets!$U$6</f>
        <v>14.0</v>
      </c>
      <c r="H69" s="29"/>
      <c r="I69" s="196"/>
      <c r="J69" s="35" t="str">
        <f>IF($A69="","",IF(LEFT($A69,1)=J$13,$F69,""))</f>
        <v/>
      </c>
      <c r="K69" s="35" t="str">
        <f>IF($A69="","",IF(LEFT($A69,1)=K$13,$F69,""))</f>
        <v/>
      </c>
      <c r="L69" s="35" t="str">
        <f>IF($A69="","",IF(LEFT($A69,1)=L$13,$F69,""))</f>
        <v/>
      </c>
      <c r="M69" s="35" t="str">
        <f>IF($A69="","",IF(LEFT($A69,1)=M$13,$F69,""))</f>
        <v/>
      </c>
      <c r="N69" s="35">
        <f>IF($A69="","",IF(LEFT($A69,1)=N$13,$F69,""))</f>
        <v>14.0</v>
      </c>
      <c r="O69" s="35" t="str">
        <f>IF($A69="","",IF(LEFT($A69,1)=O$13,$F69,""))</f>
        <v/>
      </c>
      <c r="P69" s="35" t="str">
        <f>IF($A69="","",IF(LEFT($A69,1)=P$13,$F69,""))</f>
        <v/>
      </c>
      <c r="Q69" s="35" t="str">
        <f>IF($A69="","",IF(LEFT($A69,1)=Q$13,$F69,""))</f>
        <v/>
      </c>
      <c r="R69" s="35"/>
      <c r="S69" s="29"/>
      <c r="T69" s="21" t="s">
        <v>128</v>
      </c>
      <c r="U69" s="21" t="s">
        <v>173</v>
      </c>
      <c r="V69" s="124" t="s">
        <v>160</v>
      </c>
      <c r="W69" s="21" t="s">
        <v>10</v>
      </c>
      <c r="X69" s="127" t="str">
        <f>IF(I69="","",I69)</f>
        <v/>
      </c>
    </row>
    <row r="70" spans="1:24">
      <c r="A70" s="36" t="s">
        <v>133</v>
      </c>
      <c r="B70" s="62">
        <v>3.0</v>
      </c>
      <c r="C70" s="37" t="str">
        <f>IF(A70="","",VLOOKUP($A$67,IF(LEN(A70)=2,U13GB,U13GA),VLOOKUP(LEFT(A70,1),club,6,FALSE),FALSE))</f>
        <v>Elina Bulman</v>
      </c>
      <c r="D70" s="37" t="str">
        <f>IF(A70="","",VLOOKUP(LEFT(A70,1),club,2,FALSE))</f>
        <v>Shaftesbury</v>
      </c>
      <c r="E70" s="93">
        <v>3.27</v>
      </c>
      <c r="F70" s="37">
        <f>Decsheets!$U$7</f>
        <v>12.0</v>
      </c>
      <c r="H70" s="29"/>
      <c r="I70" s="196"/>
      <c r="J70" s="35" t="str">
        <f>IF($A70="","",IF(LEFT($A70,1)=J$13,$F70,""))</f>
        <v/>
      </c>
      <c r="K70" s="35" t="str">
        <f>IF($A70="","",IF(LEFT($A70,1)=K$13,$F70,""))</f>
        <v/>
      </c>
      <c r="L70" s="35" t="str">
        <f>IF($A70="","",IF(LEFT($A70,1)=L$13,$F70,""))</f>
        <v/>
      </c>
      <c r="M70" s="35" t="str">
        <f>IF($A70="","",IF(LEFT($A70,1)=M$13,$F70,""))</f>
        <v/>
      </c>
      <c r="N70" s="35" t="str">
        <f>IF($A70="","",IF(LEFT($A70,1)=N$13,$F70,""))</f>
        <v/>
      </c>
      <c r="O70" s="35" t="str">
        <f>IF($A70="","",IF(LEFT($A70,1)=O$13,$F70,""))</f>
        <v/>
      </c>
      <c r="P70" s="35" t="str">
        <f>IF($A70="","",IF(LEFT($A70,1)=P$13,$F70,""))</f>
        <v/>
      </c>
      <c r="Q70" s="35">
        <f>IF($A70="","",IF(LEFT($A70,1)=Q$13,$F70,""))</f>
        <v>12.0</v>
      </c>
      <c r="R70" s="35"/>
      <c r="S70" s="29"/>
      <c r="T70" s="21" t="s">
        <v>128</v>
      </c>
      <c r="U70" s="21" t="s">
        <v>173</v>
      </c>
      <c r="V70" s="124" t="s">
        <v>160</v>
      </c>
      <c r="W70" s="21" t="s">
        <v>10</v>
      </c>
      <c r="X70" s="127" t="str">
        <f>IF(I70="","",I70)</f>
        <v/>
      </c>
    </row>
    <row r="71" spans="1:24">
      <c r="A71" s="36" t="s">
        <v>141</v>
      </c>
      <c r="B71" s="62" t="s">
        <v>114</v>
      </c>
      <c r="C71" s="37" t="str">
        <f>IF(A71="","",VLOOKUP($A$67,IF(LEN(A71)=2,U13GB,U13GA),VLOOKUP(LEFT(A71,1),club,6,FALSE),FALSE))</f>
        <v>Ella Pathmandam</v>
      </c>
      <c r="D71" s="37" t="str">
        <f>IF(A71="","",VLOOKUP(LEFT(A71,1),club,2,FALSE))</f>
        <v>Barnet</v>
      </c>
      <c r="E71" s="93">
        <v>2.74</v>
      </c>
      <c r="F71" s="37">
        <f>Decsheets!$U$8</f>
        <v>10.0</v>
      </c>
      <c r="H71" s="29"/>
      <c r="I71" s="196"/>
      <c r="J71" s="35" t="str">
        <f>IF($A71="","",IF(LEFT($A71,1)=J$13,$F71,""))</f>
        <v/>
      </c>
      <c r="K71" s="35" t="str">
        <f>IF($A71="","",IF(LEFT($A71,1)=K$13,$F71,""))</f>
        <v/>
      </c>
      <c r="L71" s="35" t="str">
        <f>IF($A71="","",IF(LEFT($A71,1)=L$13,$F71,""))</f>
        <v/>
      </c>
      <c r="M71" s="35" t="str">
        <f>IF($A71="","",IF(LEFT($A71,1)=M$13,$F71,""))</f>
        <v/>
      </c>
      <c r="N71" s="35" t="str">
        <f>IF($A71="","",IF(LEFT($A71,1)=N$13,$F71,""))</f>
        <v/>
      </c>
      <c r="O71" s="35" t="str">
        <f>IF($A71="","",IF(LEFT($A71,1)=O$13,$F71,""))</f>
        <v/>
      </c>
      <c r="P71" s="35">
        <f>IF($A71="","",IF(LEFT($A71,1)=P$13,$F71,""))</f>
        <v>10.0</v>
      </c>
      <c r="Q71" s="35" t="str">
        <f>IF($A71="","",IF(LEFT($A71,1)=Q$13,$F71,""))</f>
        <v/>
      </c>
      <c r="R71" s="35"/>
      <c r="S71" s="29"/>
      <c r="T71" s="21" t="s">
        <v>128</v>
      </c>
      <c r="U71" s="21" t="s">
        <v>173</v>
      </c>
      <c r="V71" s="124" t="s">
        <v>160</v>
      </c>
      <c r="W71" s="21" t="s">
        <v>10</v>
      </c>
      <c r="X71" s="127" t="str">
        <f>IF(I71="","",I71)</f>
        <v/>
      </c>
    </row>
    <row r="72" spans="1:24">
      <c r="A72" s="36"/>
      <c r="B72" s="62" t="s">
        <v>115</v>
      </c>
      <c r="C72" s="37" t="str">
        <f>IF(A72="","",VLOOKUP($A$67,IF(LEN(A72)=2,U13GB,U13GA),VLOOKUP(LEFT(A72,1),club,6,FALSE),FALSE))</f>
        <v/>
      </c>
      <c r="D72" s="37" t="str">
        <f>IF(A72="","",VLOOKUP(LEFT(A72,1),club,2,FALSE))</f>
        <v/>
      </c>
      <c r="E72" s="93"/>
      <c r="F72" s="37">
        <f>Decsheets!$U$9</f>
        <v>8.0</v>
      </c>
      <c r="H72" s="29"/>
      <c r="I72" s="196"/>
      <c r="J72" s="35" t="str">
        <f>IF($A72="","",IF(LEFT($A72,1)=J$13,$F72,""))</f>
        <v/>
      </c>
      <c r="K72" s="35" t="str">
        <f>IF($A72="","",IF(LEFT($A72,1)=K$13,$F72,""))</f>
        <v/>
      </c>
      <c r="L72" s="35" t="str">
        <f>IF($A72="","",IF(LEFT($A72,1)=L$13,$F72,""))</f>
        <v/>
      </c>
      <c r="M72" s="35" t="str">
        <f>IF($A72="","",IF(LEFT($A72,1)=M$13,$F72,""))</f>
        <v/>
      </c>
      <c r="N72" s="35" t="str">
        <f>IF($A72="","",IF(LEFT($A72,1)=N$13,$F72,""))</f>
        <v/>
      </c>
      <c r="O72" s="35" t="str">
        <f>IF($A72="","",IF(LEFT($A72,1)=O$13,$F72,""))</f>
        <v/>
      </c>
      <c r="P72" s="35" t="str">
        <f>IF($A72="","",IF(LEFT($A72,1)=P$13,$F72,""))</f>
        <v/>
      </c>
      <c r="Q72" s="35" t="str">
        <f>IF($A72="","",IF(LEFT($A72,1)=Q$13,$F72,""))</f>
        <v/>
      </c>
      <c r="R72" s="35"/>
      <c r="S72" s="29"/>
      <c r="T72" s="21" t="s">
        <v>128</v>
      </c>
      <c r="U72" s="21" t="s">
        <v>173</v>
      </c>
      <c r="V72" s="124" t="s">
        <v>160</v>
      </c>
      <c r="W72" s="21" t="s">
        <v>10</v>
      </c>
      <c r="X72" s="127" t="str">
        <f>IF(I72="","",I72)</f>
        <v/>
      </c>
    </row>
    <row r="73" spans="1:24">
      <c r="A73" s="36"/>
      <c r="B73" s="62" t="s">
        <v>116</v>
      </c>
      <c r="C73" s="37" t="str">
        <f>IF(A73="","",VLOOKUP($A$67,IF(LEN(A73)=2,U13GB,U13GA),VLOOKUP(LEFT(A73,1),club,6,FALSE),FALSE))</f>
        <v/>
      </c>
      <c r="D73" s="37" t="str">
        <f>IF(A73="","",VLOOKUP(LEFT(A73,1),club,2,FALSE))</f>
        <v/>
      </c>
      <c r="E73" s="93"/>
      <c r="F73" s="37">
        <f>Decsheets!$U$10</f>
        <v>6.0</v>
      </c>
      <c r="H73" s="29"/>
      <c r="I73" s="196"/>
      <c r="J73" s="35" t="str">
        <f>IF($A73="","",IF(LEFT($A73,1)=J$13,$F73,""))</f>
        <v/>
      </c>
      <c r="K73" s="35" t="str">
        <f>IF($A73="","",IF(LEFT($A73,1)=K$13,$F73,""))</f>
        <v/>
      </c>
      <c r="L73" s="35" t="str">
        <f>IF($A73="","",IF(LEFT($A73,1)=L$13,$F73,""))</f>
        <v/>
      </c>
      <c r="M73" s="35" t="str">
        <f>IF($A73="","",IF(LEFT($A73,1)=M$13,$F73,""))</f>
        <v/>
      </c>
      <c r="N73" s="35" t="str">
        <f>IF($A73="","",IF(LEFT($A73,1)=N$13,$F73,""))</f>
        <v/>
      </c>
      <c r="O73" s="35" t="str">
        <f>IF($A73="","",IF(LEFT($A73,1)=O$13,$F73,""))</f>
        <v/>
      </c>
      <c r="P73" s="35" t="str">
        <f>IF($A73="","",IF(LEFT($A73,1)=P$13,$F73,""))</f>
        <v/>
      </c>
      <c r="Q73" s="35" t="str">
        <f>IF($A73="","",IF(LEFT($A73,1)=Q$13,$F73,""))</f>
        <v/>
      </c>
      <c r="R73" s="35"/>
      <c r="S73" s="29"/>
      <c r="T73" s="21" t="s">
        <v>128</v>
      </c>
      <c r="U73" s="21" t="s">
        <v>173</v>
      </c>
      <c r="V73" s="124" t="s">
        <v>160</v>
      </c>
      <c r="W73" s="21" t="s">
        <v>10</v>
      </c>
      <c r="X73" s="127" t="str">
        <f>IF(I73="","",I73)</f>
        <v/>
      </c>
    </row>
    <row r="74" spans="1:24">
      <c r="A74" s="36"/>
      <c r="B74" s="62" t="s">
        <v>117</v>
      </c>
      <c r="C74" s="37" t="str">
        <f>IF(A74="","",VLOOKUP($A$67,IF(LEN(A74)=2,U13GB,U13GA),VLOOKUP(LEFT(A74,1),club,6,FALSE),FALSE))</f>
        <v/>
      </c>
      <c r="D74" s="37" t="str">
        <f>IF(A74="","",VLOOKUP(LEFT(A74,1),club,2,FALSE))</f>
        <v/>
      </c>
      <c r="E74" s="93"/>
      <c r="F74" s="37">
        <f>Decsheets!$U$11</f>
        <v>4.0</v>
      </c>
      <c r="H74" s="29"/>
      <c r="I74" s="196"/>
      <c r="J74" s="35" t="str">
        <f>IF($A74="","",IF(LEFT($A74,1)=J$13,$F74,""))</f>
        <v/>
      </c>
      <c r="K74" s="35" t="str">
        <f>IF($A74="","",IF(LEFT($A74,1)=K$13,$F74,""))</f>
        <v/>
      </c>
      <c r="L74" s="35" t="str">
        <f>IF($A74="","",IF(LEFT($A74,1)=L$13,$F74,""))</f>
        <v/>
      </c>
      <c r="M74" s="35" t="str">
        <f>IF($A74="","",IF(LEFT($A74,1)=M$13,$F74,""))</f>
        <v/>
      </c>
      <c r="N74" s="35" t="str">
        <f>IF($A74="","",IF(LEFT($A74,1)=N$13,$F74,""))</f>
        <v/>
      </c>
      <c r="O74" s="35" t="str">
        <f>IF($A74="","",IF(LEFT($A74,1)=O$13,$F74,""))</f>
        <v/>
      </c>
      <c r="P74" s="35" t="str">
        <f>IF($A74="","",IF(LEFT($A74,1)=P$13,$F74,""))</f>
        <v/>
      </c>
      <c r="Q74" s="35" t="str">
        <f>IF($A74="","",IF(LEFT($A74,1)=Q$13,$F74,""))</f>
        <v/>
      </c>
      <c r="R74" s="35"/>
      <c r="S74" s="29"/>
      <c r="T74" s="21" t="s">
        <v>128</v>
      </c>
      <c r="U74" s="21" t="s">
        <v>173</v>
      </c>
      <c r="V74" s="124" t="s">
        <v>160</v>
      </c>
      <c r="W74" s="21" t="s">
        <v>10</v>
      </c>
      <c r="X74" s="127" t="str">
        <f>IF(I74="","",I74)</f>
        <v/>
      </c>
    </row>
    <row r="75" spans="1:24">
      <c r="A75" s="36"/>
      <c r="B75" s="62" t="s">
        <v>118</v>
      </c>
      <c r="C75" s="37" t="str">
        <f>IF(A75="","",VLOOKUP($A$67,IF(LEN(A75)=2,U13GB,U13GA),VLOOKUP(LEFT(A75,1),club,6,FALSE),FALSE))</f>
        <v/>
      </c>
      <c r="D75" s="37" t="str">
        <f>IF(A75="","",VLOOKUP(LEFT(A75,1),club,2,FALSE))</f>
        <v/>
      </c>
      <c r="E75" s="93"/>
      <c r="F75" s="37">
        <f>Decsheets!$U$12</f>
        <v>2.0</v>
      </c>
      <c r="H75" s="29"/>
      <c r="I75" s="196"/>
      <c r="J75" s="35" t="str">
        <f>IF($A75="","",IF(LEFT($A75,1)=J$13,$F75,""))</f>
        <v/>
      </c>
      <c r="K75" s="35" t="str">
        <f>IF($A75="","",IF(LEFT($A75,1)=K$13,$F75,""))</f>
        <v/>
      </c>
      <c r="L75" s="35" t="str">
        <f>IF($A75="","",IF(LEFT($A75,1)=L$13,$F75,""))</f>
        <v/>
      </c>
      <c r="M75" s="35" t="str">
        <f>IF($A75="","",IF(LEFT($A75,1)=M$13,$F75,""))</f>
        <v/>
      </c>
      <c r="N75" s="35" t="str">
        <f>IF($A75="","",IF(LEFT($A75,1)=N$13,$F75,""))</f>
        <v/>
      </c>
      <c r="O75" s="35" t="str">
        <f>IF($A75="","",IF(LEFT($A75,1)=O$13,$F75,""))</f>
        <v/>
      </c>
      <c r="P75" s="35" t="str">
        <f>IF($A75="","",IF(LEFT($A75,1)=P$13,$F75,""))</f>
        <v/>
      </c>
      <c r="Q75" s="35" t="str">
        <f>IF($A75="","",IF(LEFT($A75,1)=Q$13,$F75,""))</f>
        <v/>
      </c>
      <c r="R75" s="35">
        <f>SUM(Decsheets!$U$5:$U$12)-(SUM(J68:Q75))</f>
        <v>20.0</v>
      </c>
      <c r="S75" s="29"/>
      <c r="T75" s="21" t="s">
        <v>128</v>
      </c>
      <c r="U75" s="21" t="s">
        <v>173</v>
      </c>
      <c r="V75" s="124" t="s">
        <v>160</v>
      </c>
      <c r="W75" s="21" t="s">
        <v>10</v>
      </c>
      <c r="X75" s="127" t="str">
        <f>IF(I75="","",I75)</f>
        <v/>
      </c>
    </row>
    <row r="76" spans="1:24">
      <c r="A76" s="32" t="s">
        <v>160</v>
      </c>
      <c r="B76" s="61"/>
      <c r="C76" s="40" t="s">
        <v>190</v>
      </c>
      <c r="D76" s="39"/>
      <c r="E76" s="115" t="s">
        <v>145</v>
      </c>
      <c r="F76" s="39"/>
      <c r="H76" s="29"/>
      <c r="I76" s="123"/>
      <c r="J76" s="35"/>
      <c r="K76" s="35"/>
      <c r="L76" s="35"/>
      <c r="M76" s="35"/>
      <c r="N76" s="35"/>
      <c r="O76" s="35"/>
      <c r="P76" s="35"/>
      <c r="Q76" s="35"/>
      <c r="R76" s="35"/>
      <c r="S76" s="29" t="s">
        <v>164</v>
      </c>
      <c r="V76" s="21"/>
      <c r="W76" s="21"/>
      <c r="X76" s="21"/>
    </row>
    <row r="77" spans="1:24">
      <c r="A77" s="36" t="s">
        <v>142</v>
      </c>
      <c r="B77" s="62">
        <v>1.0</v>
      </c>
      <c r="C77" s="37" t="str">
        <f>IF(A77="","",VLOOKUP($A$76,IF(LEN(A77)=2,U13GB,U13GA),VLOOKUP(LEFT(A77,1),club,6,FALSE),FALSE))</f>
        <v>Nikita Crabb</v>
      </c>
      <c r="D77" s="37" t="str">
        <f>IF(A77="","",VLOOKUP(LEFT(A77,1),club,2,FALSE))</f>
        <v>Highgate</v>
      </c>
      <c r="E77" s="93">
        <v>3.69</v>
      </c>
      <c r="F77" s="37">
        <f>Decsheets!$V$5</f>
        <v>8.0</v>
      </c>
      <c r="H77" s="29"/>
      <c r="I77" s="196"/>
      <c r="J77" s="35" t="str">
        <f>IF($A77="","",IF(LEFT($A77,1)=J$13,$F77,""))</f>
        <v/>
      </c>
      <c r="K77" s="35" t="str">
        <f>IF($A77="","",IF(LEFT($A77,1)=K$13,$F77,""))</f>
        <v/>
      </c>
      <c r="L77" s="35">
        <f>IF($A77="","",IF(LEFT($A77,1)=L$13,$F77,""))</f>
        <v>8.0</v>
      </c>
      <c r="M77" s="35" t="str">
        <f>IF($A77="","",IF(LEFT($A77,1)=M$13,$F77,""))</f>
        <v/>
      </c>
      <c r="N77" s="35" t="str">
        <f>IF($A77="","",IF(LEFT($A77,1)=N$13,$F77,""))</f>
        <v/>
      </c>
      <c r="O77" s="35" t="str">
        <f>IF($A77="","",IF(LEFT($A77,1)=O$13,$F77,""))</f>
        <v/>
      </c>
      <c r="P77" s="35" t="str">
        <f>IF($A77="","",IF(LEFT($A77,1)=P$13,$F77,""))</f>
        <v/>
      </c>
      <c r="Q77" s="35" t="str">
        <f>IF($A77="","",IF(LEFT($A77,1)=Q$13,$F77,""))</f>
        <v/>
      </c>
      <c r="R77" s="35"/>
      <c r="S77" s="29"/>
      <c r="T77" s="21" t="s">
        <v>128</v>
      </c>
      <c r="U77" s="21" t="s">
        <v>173</v>
      </c>
      <c r="V77" s="124" t="s">
        <v>160</v>
      </c>
      <c r="W77" s="21" t="s">
        <v>15</v>
      </c>
      <c r="X77" s="127" t="str">
        <f>IF(I77="","",I77)</f>
        <v/>
      </c>
    </row>
    <row r="78" spans="1:24">
      <c r="A78" s="36" t="s">
        <v>138</v>
      </c>
      <c r="B78" s="62">
        <v>2.0</v>
      </c>
      <c r="C78" s="37" t="str">
        <f>IF(A78="","",VLOOKUP($A$76,IF(LEN(A78)=2,U13GB,U13GA),VLOOKUP(LEFT(A78,1),club,6,FALSE),FALSE))</f>
        <v>Lily Dafter</v>
      </c>
      <c r="D78" s="37" t="str">
        <f>IF(A78="","",VLOOKUP(LEFT(A78,1),club,2,FALSE))</f>
        <v>TVH</v>
      </c>
      <c r="E78" s="93">
        <v>3.28</v>
      </c>
      <c r="F78" s="37">
        <f>Decsheets!$V$6</f>
        <v>7.0</v>
      </c>
      <c r="H78" s="29"/>
      <c r="I78" s="196"/>
      <c r="J78" s="35" t="str">
        <f>IF($A78="","",IF(LEFT($A78,1)=J$13,$F78,""))</f>
        <v/>
      </c>
      <c r="K78" s="35" t="str">
        <f>IF($A78="","",IF(LEFT($A78,1)=K$13,$F78,""))</f>
        <v/>
      </c>
      <c r="L78" s="35" t="str">
        <f>IF($A78="","",IF(LEFT($A78,1)=L$13,$F78,""))</f>
        <v/>
      </c>
      <c r="M78" s="35" t="str">
        <f>IF($A78="","",IF(LEFT($A78,1)=M$13,$F78,""))</f>
        <v/>
      </c>
      <c r="N78" s="35">
        <f>IF($A78="","",IF(LEFT($A78,1)=N$13,$F78,""))</f>
        <v>7.0</v>
      </c>
      <c r="O78" s="35" t="str">
        <f>IF($A78="","",IF(LEFT($A78,1)=O$13,$F78,""))</f>
        <v/>
      </c>
      <c r="P78" s="35" t="str">
        <f>IF($A78="","",IF(LEFT($A78,1)=P$13,$F78,""))</f>
        <v/>
      </c>
      <c r="Q78" s="35" t="str">
        <f>IF($A78="","",IF(LEFT($A78,1)=Q$13,$F78,""))</f>
        <v/>
      </c>
      <c r="R78" s="35"/>
      <c r="S78" s="29"/>
      <c r="T78" s="21" t="s">
        <v>128</v>
      </c>
      <c r="U78" s="21" t="s">
        <v>173</v>
      </c>
      <c r="V78" s="124" t="s">
        <v>160</v>
      </c>
      <c r="W78" s="21" t="s">
        <v>15</v>
      </c>
    </row>
    <row r="79" spans="1:24">
      <c r="A79" s="36"/>
      <c r="B79" s="62">
        <v>3.0</v>
      </c>
      <c r="C79" s="37" t="str">
        <f>IF(A79="","",VLOOKUP($A$76,IF(LEN(A79)=2,U13GB,U13GA),VLOOKUP(LEFT(A79,1),club,6,FALSE),FALSE))</f>
        <v/>
      </c>
      <c r="D79" s="37" t="str">
        <f>IF(A79="","",VLOOKUP(LEFT(A79,1),club,2,FALSE))</f>
        <v/>
      </c>
      <c r="E79" s="93"/>
      <c r="F79" s="37">
        <f>Decsheets!$V$7</f>
        <v>6.0</v>
      </c>
      <c r="H79" s="29"/>
      <c r="I79" s="196"/>
      <c r="J79" s="35" t="str">
        <f>IF($A79="","",IF(LEFT($A79,1)=J$13,$F79,""))</f>
        <v/>
      </c>
      <c r="K79" s="35" t="str">
        <f>IF($A79="","",IF(LEFT($A79,1)=K$13,$F79,""))</f>
        <v/>
      </c>
      <c r="L79" s="35" t="str">
        <f>IF($A79="","",IF(LEFT($A79,1)=L$13,$F79,""))</f>
        <v/>
      </c>
      <c r="M79" s="35" t="str">
        <f>IF($A79="","",IF(LEFT($A79,1)=M$13,$F79,""))</f>
        <v/>
      </c>
      <c r="N79" s="35" t="str">
        <f>IF($A79="","",IF(LEFT($A79,1)=N$13,$F79,""))</f>
        <v/>
      </c>
      <c r="O79" s="35" t="str">
        <f>IF($A79="","",IF(LEFT($A79,1)=O$13,$F79,""))</f>
        <v/>
      </c>
      <c r="P79" s="35" t="str">
        <f>IF($A79="","",IF(LEFT($A79,1)=P$13,$F79,""))</f>
        <v/>
      </c>
      <c r="Q79" s="35" t="str">
        <f>IF($A79="","",IF(LEFT($A79,1)=Q$13,$F79,""))</f>
        <v/>
      </c>
      <c r="R79" s="35"/>
      <c r="S79" s="29"/>
      <c r="T79" s="21" t="s">
        <v>128</v>
      </c>
      <c r="U79" s="21" t="s">
        <v>173</v>
      </c>
      <c r="V79" s="124" t="s">
        <v>160</v>
      </c>
      <c r="W79" s="21" t="s">
        <v>15</v>
      </c>
    </row>
    <row r="80" spans="1:24">
      <c r="A80" s="36"/>
      <c r="B80" s="62" t="s">
        <v>114</v>
      </c>
      <c r="C80" s="37" t="str">
        <f>IF(A80="","",VLOOKUP($A$76,IF(LEN(A80)=2,U13GB,U13GA),VLOOKUP(LEFT(A80,1),club,6,FALSE),FALSE))</f>
        <v/>
      </c>
      <c r="D80" s="37" t="str">
        <f>IF(A80="","",VLOOKUP(LEFT(A80,1),club,2,FALSE))</f>
        <v/>
      </c>
      <c r="E80" s="93"/>
      <c r="F80" s="37">
        <f>Decsheets!$V$8</f>
        <v>5.0</v>
      </c>
      <c r="H80" s="29"/>
      <c r="I80" s="196"/>
      <c r="J80" s="35" t="str">
        <f>IF($A80="","",IF(LEFT($A80,1)=J$13,$F80,""))</f>
        <v/>
      </c>
      <c r="K80" s="35" t="str">
        <f>IF($A80="","",IF(LEFT($A80,1)=K$13,$F80,""))</f>
        <v/>
      </c>
      <c r="L80" s="35" t="str">
        <f>IF($A80="","",IF(LEFT($A80,1)=L$13,$F80,""))</f>
        <v/>
      </c>
      <c r="M80" s="35" t="str">
        <f>IF($A80="","",IF(LEFT($A80,1)=M$13,$F80,""))</f>
        <v/>
      </c>
      <c r="N80" s="35" t="str">
        <f>IF($A80="","",IF(LEFT($A80,1)=N$13,$F80,""))</f>
        <v/>
      </c>
      <c r="O80" s="35" t="str">
        <f>IF($A80="","",IF(LEFT($A80,1)=O$13,$F80,""))</f>
        <v/>
      </c>
      <c r="P80" s="35" t="str">
        <f>IF($A80="","",IF(LEFT($A80,1)=P$13,$F80,""))</f>
        <v/>
      </c>
      <c r="Q80" s="35" t="str">
        <f>IF($A80="","",IF(LEFT($A80,1)=Q$13,$F80,""))</f>
        <v/>
      </c>
      <c r="R80" s="35"/>
      <c r="S80" s="29"/>
      <c r="T80" s="21" t="s">
        <v>128</v>
      </c>
      <c r="U80" s="21" t="s">
        <v>173</v>
      </c>
      <c r="V80" s="124" t="s">
        <v>160</v>
      </c>
      <c r="W80" s="21" t="s">
        <v>15</v>
      </c>
    </row>
    <row r="81" spans="1:24">
      <c r="A81" s="36"/>
      <c r="B81" s="62" t="s">
        <v>115</v>
      </c>
      <c r="C81" s="37" t="str">
        <f>IF(A81="","",VLOOKUP($A$76,IF(LEN(A81)=2,U13GB,U13GA),VLOOKUP(LEFT(A81,1),club,6,FALSE),FALSE))</f>
        <v/>
      </c>
      <c r="D81" s="37" t="str">
        <f>IF(A81="","",VLOOKUP(LEFT(A81,1),club,2,FALSE))</f>
        <v/>
      </c>
      <c r="E81" s="93"/>
      <c r="F81" s="37">
        <f>Decsheets!$V$9</f>
        <v>4.0</v>
      </c>
      <c r="H81" s="29"/>
      <c r="I81" s="196"/>
      <c r="J81" s="35" t="str">
        <f>IF($A81="","",IF(LEFT($A81,1)=J$13,$F81,""))</f>
        <v/>
      </c>
      <c r="K81" s="35" t="str">
        <f>IF($A81="","",IF(LEFT($A81,1)=K$13,$F81,""))</f>
        <v/>
      </c>
      <c r="L81" s="35" t="str">
        <f>IF($A81="","",IF(LEFT($A81,1)=L$13,$F81,""))</f>
        <v/>
      </c>
      <c r="M81" s="35" t="str">
        <f>IF($A81="","",IF(LEFT($A81,1)=M$13,$F81,""))</f>
        <v/>
      </c>
      <c r="N81" s="35" t="str">
        <f>IF($A81="","",IF(LEFT($A81,1)=N$13,$F81,""))</f>
        <v/>
      </c>
      <c r="O81" s="35" t="str">
        <f>IF($A81="","",IF(LEFT($A81,1)=O$13,$F81,""))</f>
        <v/>
      </c>
      <c r="P81" s="35" t="str">
        <f>IF($A81="","",IF(LEFT($A81,1)=P$13,$F81,""))</f>
        <v/>
      </c>
      <c r="Q81" s="35" t="str">
        <f>IF($A81="","",IF(LEFT($A81,1)=Q$13,$F81,""))</f>
        <v/>
      </c>
      <c r="R81" s="35"/>
      <c r="S81" s="29"/>
      <c r="T81" s="21" t="s">
        <v>128</v>
      </c>
      <c r="U81" s="21" t="s">
        <v>173</v>
      </c>
      <c r="V81" s="124" t="s">
        <v>160</v>
      </c>
      <c r="W81" s="21" t="s">
        <v>15</v>
      </c>
    </row>
    <row r="82" spans="1:24">
      <c r="A82" s="36"/>
      <c r="B82" s="62" t="s">
        <v>116</v>
      </c>
      <c r="C82" s="37" t="str">
        <f>IF(A82="","",VLOOKUP($A$76,IF(LEN(A82)=2,U13GB,U13GA),VLOOKUP(LEFT(A82,1),club,6,FALSE),FALSE))</f>
        <v/>
      </c>
      <c r="D82" s="37" t="str">
        <f>IF(A82="","",VLOOKUP(LEFT(A82,1),club,2,FALSE))</f>
        <v/>
      </c>
      <c r="E82" s="93"/>
      <c r="F82" s="37">
        <f>Decsheets!$V$10</f>
        <v>3.0</v>
      </c>
      <c r="H82" s="29"/>
      <c r="I82" s="196"/>
      <c r="J82" s="35" t="str">
        <f>IF($A82="","",IF(LEFT($A82,1)=J$13,$F82,""))</f>
        <v/>
      </c>
      <c r="K82" s="35" t="str">
        <f>IF($A82="","",IF(LEFT($A82,1)=K$13,$F82,""))</f>
        <v/>
      </c>
      <c r="L82" s="35" t="str">
        <f>IF($A82="","",IF(LEFT($A82,1)=L$13,$F82,""))</f>
        <v/>
      </c>
      <c r="M82" s="35" t="str">
        <f>IF($A82="","",IF(LEFT($A82,1)=M$13,$F82,""))</f>
        <v/>
      </c>
      <c r="N82" s="35" t="str">
        <f>IF($A82="","",IF(LEFT($A82,1)=N$13,$F82,""))</f>
        <v/>
      </c>
      <c r="O82" s="35" t="str">
        <f>IF($A82="","",IF(LEFT($A82,1)=O$13,$F82,""))</f>
        <v/>
      </c>
      <c r="P82" s="35" t="str">
        <f>IF($A82="","",IF(LEFT($A82,1)=P$13,$F82,""))</f>
        <v/>
      </c>
      <c r="Q82" s="35" t="str">
        <f>IF($A82="","",IF(LEFT($A82,1)=Q$13,$F82,""))</f>
        <v/>
      </c>
      <c r="R82" s="35"/>
      <c r="S82" s="29"/>
      <c r="T82" s="21" t="s">
        <v>128</v>
      </c>
      <c r="U82" s="21" t="s">
        <v>173</v>
      </c>
      <c r="V82" s="124" t="s">
        <v>160</v>
      </c>
      <c r="W82" s="21" t="s">
        <v>15</v>
      </c>
    </row>
    <row r="83" spans="1:24">
      <c r="A83" s="36"/>
      <c r="B83" s="62" t="s">
        <v>117</v>
      </c>
      <c r="C83" s="37" t="str">
        <f>IF(A83="","",VLOOKUP($A$76,IF(LEN(A83)=2,U13GB,U13GA),VLOOKUP(LEFT(A83,1),club,6,FALSE),FALSE))</f>
        <v/>
      </c>
      <c r="D83" s="37" t="str">
        <f>IF(A83="","",VLOOKUP(LEFT(A83,1),club,2,FALSE))</f>
        <v/>
      </c>
      <c r="E83" s="93"/>
      <c r="F83" s="37">
        <f>Decsheets!$V$11</f>
        <v>2.0</v>
      </c>
      <c r="H83" s="29"/>
      <c r="I83" s="196"/>
      <c r="J83" s="35" t="str">
        <f>IF($A83="","",IF(LEFT($A83,1)=J$13,$F83,""))</f>
        <v/>
      </c>
      <c r="K83" s="35" t="str">
        <f>IF($A83="","",IF(LEFT($A83,1)=K$13,$F83,""))</f>
        <v/>
      </c>
      <c r="L83" s="35" t="str">
        <f>IF($A83="","",IF(LEFT($A83,1)=L$13,$F83,""))</f>
        <v/>
      </c>
      <c r="M83" s="35" t="str">
        <f>IF($A83="","",IF(LEFT($A83,1)=M$13,$F83,""))</f>
        <v/>
      </c>
      <c r="N83" s="35" t="str">
        <f>IF($A83="","",IF(LEFT($A83,1)=N$13,$F83,""))</f>
        <v/>
      </c>
      <c r="O83" s="35" t="str">
        <f>IF($A83="","",IF(LEFT($A83,1)=O$13,$F83,""))</f>
        <v/>
      </c>
      <c r="P83" s="35" t="str">
        <f>IF($A83="","",IF(LEFT($A83,1)=P$13,$F83,""))</f>
        <v/>
      </c>
      <c r="Q83" s="35" t="str">
        <f>IF($A83="","",IF(LEFT($A83,1)=Q$13,$F83,""))</f>
        <v/>
      </c>
      <c r="R83" s="35"/>
      <c r="S83" s="29"/>
      <c r="T83" s="21" t="s">
        <v>128</v>
      </c>
      <c r="U83" s="21" t="s">
        <v>173</v>
      </c>
      <c r="V83" s="124" t="s">
        <v>160</v>
      </c>
      <c r="W83" s="21" t="s">
        <v>15</v>
      </c>
    </row>
    <row r="84" spans="1:24">
      <c r="A84" s="36"/>
      <c r="B84" s="62" t="s">
        <v>118</v>
      </c>
      <c r="C84" s="37" t="str">
        <f>IF(A84="","",VLOOKUP($A$76,IF(LEN(A84)=2,U13GB,U13GA),VLOOKUP(LEFT(A84,1),club,6,FALSE),FALSE))</f>
        <v/>
      </c>
      <c r="D84" s="37" t="str">
        <f>IF(A84="","",VLOOKUP(LEFT(A84,1),club,2,FALSE))</f>
        <v/>
      </c>
      <c r="E84" s="93"/>
      <c r="F84" s="37">
        <f>Decsheets!$V$12</f>
        <v>1.0</v>
      </c>
      <c r="H84" s="29"/>
      <c r="I84" s="196"/>
      <c r="J84" s="35" t="str">
        <f>IF($A84="","",IF(LEFT($A84,1)=J$13,$F84,""))</f>
        <v/>
      </c>
      <c r="K84" s="35" t="str">
        <f>IF($A84="","",IF(LEFT($A84,1)=K$13,$F84,""))</f>
        <v/>
      </c>
      <c r="L84" s="35" t="str">
        <f>IF($A84="","",IF(LEFT($A84,1)=L$13,$F84,""))</f>
        <v/>
      </c>
      <c r="M84" s="35" t="str">
        <f>IF($A84="","",IF(LEFT($A84,1)=M$13,$F84,""))</f>
        <v/>
      </c>
      <c r="N84" s="35" t="str">
        <f>IF($A84="","",IF(LEFT($A84,1)=N$13,$F84,""))</f>
        <v/>
      </c>
      <c r="O84" s="35" t="str">
        <f>IF($A84="","",IF(LEFT($A84,1)=O$13,$F84,""))</f>
        <v/>
      </c>
      <c r="P84" s="35" t="str">
        <f>IF($A84="","",IF(LEFT($A84,1)=P$13,$F84,""))</f>
        <v/>
      </c>
      <c r="Q84" s="35" t="str">
        <f>IF($A84="","",IF(LEFT($A84,1)=Q$13,$F84,""))</f>
        <v/>
      </c>
      <c r="R84" s="35">
        <f>SUM(Decsheets!$V$5:$V$12)-(SUM(J77:Q84))</f>
        <v>21.0</v>
      </c>
      <c r="S84" s="29"/>
      <c r="T84" s="21" t="s">
        <v>128</v>
      </c>
      <c r="U84" s="21" t="s">
        <v>173</v>
      </c>
      <c r="V84" s="124" t="s">
        <v>160</v>
      </c>
      <c r="W84" s="21" t="s">
        <v>15</v>
      </c>
    </row>
    <row r="85" spans="1:24">
      <c r="A85" s="32" t="s">
        <v>191</v>
      </c>
      <c r="B85" s="61"/>
      <c r="C85" s="40" t="s">
        <v>192</v>
      </c>
      <c r="D85" s="39"/>
      <c r="E85" s="115" t="s">
        <v>145</v>
      </c>
      <c r="F85" s="39"/>
      <c r="G85" s="29"/>
      <c r="H85" s="29"/>
      <c r="I85" s="29"/>
      <c r="J85" s="35"/>
      <c r="K85" s="35"/>
      <c r="L85" s="35"/>
      <c r="M85" s="35"/>
      <c r="N85" s="35"/>
      <c r="O85" s="35"/>
      <c r="P85" s="35"/>
      <c r="Q85" s="35"/>
      <c r="R85" s="35"/>
      <c r="S85" s="29" t="s">
        <v>193</v>
      </c>
      <c r="V85" s="21"/>
      <c r="W85" s="21"/>
      <c r="X85" s="21"/>
    </row>
    <row r="86" spans="1:24">
      <c r="A86" s="36" t="s">
        <v>175</v>
      </c>
      <c r="B86" s="62">
        <v>1.0</v>
      </c>
      <c r="C86" s="37" t="str">
        <f>IF(A86="","",VLOOKUP($A$85,IF(LEN(A86)=2,U13GB,U13GA),VLOOKUP(LEFT(A86,1),club,6,FALSE),FALSE))</f>
        <v>Kyerah Scott</v>
      </c>
      <c r="D86" s="37" t="str">
        <f>IF(A86="","",VLOOKUP(LEFT(A86,1),club,2,FALSE))</f>
        <v>Heathside</v>
      </c>
      <c r="E86" s="93">
        <v>6.52</v>
      </c>
      <c r="F86" s="37">
        <f>Decsheets!$U$5</f>
        <v>16.0</v>
      </c>
      <c r="G86" s="29"/>
      <c r="H86" s="29"/>
      <c r="I86" s="39"/>
      <c r="J86" s="35" t="str">
        <f>IF($A86="","",IF(LEFT($A86,1)=J$13,$F86,""))</f>
        <v/>
      </c>
      <c r="K86" s="35" t="str">
        <f>IF($A86="","",IF(LEFT($A86,1)=K$13,$F86,""))</f>
        <v/>
      </c>
      <c r="L86" s="35" t="str">
        <f>IF($A86="","",IF(LEFT($A86,1)=L$13,$F86,""))</f>
        <v/>
      </c>
      <c r="M86" s="35">
        <f>IF($A86="","",IF(LEFT($A86,1)=M$13,$F86,""))</f>
        <v>16.0</v>
      </c>
      <c r="N86" s="35" t="str">
        <f>IF($A86="","",IF(LEFT($A86,1)=N$13,$F86,""))</f>
        <v/>
      </c>
      <c r="O86" s="35" t="str">
        <f>IF($A86="","",IF(LEFT($A86,1)=O$13,$F86,""))</f>
        <v/>
      </c>
      <c r="P86" s="35" t="str">
        <f>IF($A86="","",IF(LEFT($A86,1)=P$13,$F86,""))</f>
        <v/>
      </c>
      <c r="Q86" s="35" t="str">
        <f>IF($A86="","",IF(LEFT($A86,1)=Q$13,$F86,""))</f>
        <v/>
      </c>
      <c r="R86" s="35"/>
      <c r="S86" s="29"/>
      <c r="T86" s="21" t="s">
        <v>128</v>
      </c>
      <c r="U86" s="21" t="s">
        <v>173</v>
      </c>
      <c r="V86" s="124" t="s">
        <v>194</v>
      </c>
      <c r="W86" s="21" t="s">
        <v>10</v>
      </c>
    </row>
    <row r="87" spans="1:24">
      <c r="A87" s="36" t="s">
        <v>133</v>
      </c>
      <c r="B87" s="62">
        <v>2.0</v>
      </c>
      <c r="C87" s="37" t="str">
        <f>IF(A87="","",VLOOKUP($A$85,IF(LEN(A87)=2,U13GB,U13GA),VLOOKUP(LEFT(A87,1),club,6,FALSE),FALSE))</f>
        <v>Elina Bulman</v>
      </c>
      <c r="D87" s="37" t="str">
        <f>IF(A87="","",VLOOKUP(LEFT(A87,1),club,2,FALSE))</f>
        <v>Shaftesbury</v>
      </c>
      <c r="E87" s="93">
        <v>5.35</v>
      </c>
      <c r="F87" s="37">
        <f>Decsheets!$U$6</f>
        <v>14.0</v>
      </c>
      <c r="G87" s="29"/>
      <c r="H87" s="29"/>
      <c r="I87" s="39"/>
      <c r="J87" s="35" t="str">
        <f>IF($A87="","",IF(LEFT($A87,1)=J$13,$F87,""))</f>
        <v/>
      </c>
      <c r="K87" s="35" t="str">
        <f>IF($A87="","",IF(LEFT($A87,1)=K$13,$F87,""))</f>
        <v/>
      </c>
      <c r="L87" s="35" t="str">
        <f>IF($A87="","",IF(LEFT($A87,1)=L$13,$F87,""))</f>
        <v/>
      </c>
      <c r="M87" s="35" t="str">
        <f>IF($A87="","",IF(LEFT($A87,1)=M$13,$F87,""))</f>
        <v/>
      </c>
      <c r="N87" s="35" t="str">
        <f>IF($A87="","",IF(LEFT($A87,1)=N$13,$F87,""))</f>
        <v/>
      </c>
      <c r="O87" s="35" t="str">
        <f>IF($A87="","",IF(LEFT($A87,1)=O$13,$F87,""))</f>
        <v/>
      </c>
      <c r="P87" s="35" t="str">
        <f>IF($A87="","",IF(LEFT($A87,1)=P$13,$F87,""))</f>
        <v/>
      </c>
      <c r="Q87" s="35">
        <f>IF($A87="","",IF(LEFT($A87,1)=Q$13,$F87,""))</f>
        <v>14.0</v>
      </c>
      <c r="R87" s="35"/>
      <c r="S87" s="29"/>
      <c r="T87" s="21" t="s">
        <v>128</v>
      </c>
      <c r="U87" s="21" t="s">
        <v>173</v>
      </c>
      <c r="V87" s="124" t="s">
        <v>194</v>
      </c>
      <c r="W87" s="21" t="s">
        <v>10</v>
      </c>
    </row>
    <row r="88" spans="1:24">
      <c r="A88" s="36"/>
      <c r="B88" s="62">
        <v>3.0</v>
      </c>
      <c r="C88" s="37" t="str">
        <f>IF(A88="","",VLOOKUP($A$85,IF(LEN(A88)=2,U13GB,U13GA),VLOOKUP(LEFT(A88,1),club,6,FALSE),FALSE))</f>
        <v/>
      </c>
      <c r="D88" s="37" t="str">
        <f>IF(A88="","",VLOOKUP(LEFT(A88,1),club,2,FALSE))</f>
        <v/>
      </c>
      <c r="E88" s="93"/>
      <c r="F88" s="37">
        <f>Decsheets!$U$7</f>
        <v>12.0</v>
      </c>
      <c r="G88" s="29"/>
      <c r="H88" s="29"/>
      <c r="I88" s="39"/>
      <c r="J88" s="35" t="str">
        <f>IF($A88="","",IF(LEFT($A88,1)=J$13,$F88,""))</f>
        <v/>
      </c>
      <c r="K88" s="35" t="str">
        <f>IF($A88="","",IF(LEFT($A88,1)=K$13,$F88,""))</f>
        <v/>
      </c>
      <c r="L88" s="35" t="str">
        <f>IF($A88="","",IF(LEFT($A88,1)=L$13,$F88,""))</f>
        <v/>
      </c>
      <c r="M88" s="35" t="str">
        <f>IF($A88="","",IF(LEFT($A88,1)=M$13,$F88,""))</f>
        <v/>
      </c>
      <c r="N88" s="35" t="str">
        <f>IF($A88="","",IF(LEFT($A88,1)=N$13,$F88,""))</f>
        <v/>
      </c>
      <c r="O88" s="35" t="str">
        <f>IF($A88="","",IF(LEFT($A88,1)=O$13,$F88,""))</f>
        <v/>
      </c>
      <c r="P88" s="35" t="str">
        <f>IF($A88="","",IF(LEFT($A88,1)=P$13,$F88,""))</f>
        <v/>
      </c>
      <c r="Q88" s="35" t="str">
        <f>IF($A88="","",IF(LEFT($A88,1)=Q$13,$F88,""))</f>
        <v/>
      </c>
      <c r="R88" s="35"/>
      <c r="S88" s="29"/>
      <c r="T88" s="21" t="s">
        <v>128</v>
      </c>
      <c r="U88" s="21" t="s">
        <v>173</v>
      </c>
      <c r="V88" s="124" t="s">
        <v>194</v>
      </c>
      <c r="W88" s="21" t="s">
        <v>10</v>
      </c>
    </row>
    <row r="89" spans="1:24">
      <c r="A89" s="36"/>
      <c r="B89" s="62" t="s">
        <v>114</v>
      </c>
      <c r="C89" s="37" t="str">
        <f>IF(A89="","",VLOOKUP($A$85,IF(LEN(A89)=2,U13GB,U13GA),VLOOKUP(LEFT(A89,1),club,6,FALSE),FALSE))</f>
        <v/>
      </c>
      <c r="D89" s="37" t="str">
        <f>IF(A89="","",VLOOKUP(LEFT(A89,1),club,2,FALSE))</f>
        <v/>
      </c>
      <c r="E89" s="93"/>
      <c r="F89" s="37">
        <f>Decsheets!$U$8</f>
        <v>10.0</v>
      </c>
      <c r="G89" s="29"/>
      <c r="H89" s="29"/>
      <c r="I89" s="39"/>
      <c r="J89" s="35" t="str">
        <f>IF($A89="","",IF(LEFT($A89,1)=J$13,$F89,""))</f>
        <v/>
      </c>
      <c r="K89" s="35" t="str">
        <f>IF($A89="","",IF(LEFT($A89,1)=K$13,$F89,""))</f>
        <v/>
      </c>
      <c r="L89" s="35" t="str">
        <f>IF($A89="","",IF(LEFT($A89,1)=L$13,$F89,""))</f>
        <v/>
      </c>
      <c r="M89" s="35" t="str">
        <f>IF($A89="","",IF(LEFT($A89,1)=M$13,$F89,""))</f>
        <v/>
      </c>
      <c r="N89" s="35" t="str">
        <f>IF($A89="","",IF(LEFT($A89,1)=N$13,$F89,""))</f>
        <v/>
      </c>
      <c r="O89" s="35" t="str">
        <f>IF($A89="","",IF(LEFT($A89,1)=O$13,$F89,""))</f>
        <v/>
      </c>
      <c r="P89" s="35" t="str">
        <f>IF($A89="","",IF(LEFT($A89,1)=P$13,$F89,""))</f>
        <v/>
      </c>
      <c r="Q89" s="35" t="str">
        <f>IF($A89="","",IF(LEFT($A89,1)=Q$13,$F89,""))</f>
        <v/>
      </c>
      <c r="R89" s="35"/>
      <c r="S89" s="29"/>
      <c r="T89" s="21" t="s">
        <v>128</v>
      </c>
      <c r="U89" s="21" t="s">
        <v>173</v>
      </c>
      <c r="V89" s="124" t="s">
        <v>194</v>
      </c>
      <c r="W89" s="21" t="s">
        <v>10</v>
      </c>
    </row>
    <row r="90" spans="1:24">
      <c r="A90" s="36"/>
      <c r="B90" s="62" t="s">
        <v>115</v>
      </c>
      <c r="C90" s="37" t="str">
        <f>IF(A90="","",VLOOKUP($A$85,IF(LEN(A90)=2,U13GB,U13GA),VLOOKUP(LEFT(A90,1),club,6,FALSE),FALSE))</f>
        <v/>
      </c>
      <c r="D90" s="37" t="str">
        <f>IF(A90="","",VLOOKUP(LEFT(A90,1),club,2,FALSE))</f>
        <v/>
      </c>
      <c r="E90" s="93"/>
      <c r="F90" s="37">
        <f>Decsheets!$U$9</f>
        <v>8.0</v>
      </c>
      <c r="G90" s="29"/>
      <c r="H90" s="29"/>
      <c r="I90" s="39"/>
      <c r="J90" s="35" t="str">
        <f>IF($A90="","",IF(LEFT($A90,1)=J$13,$F90,""))</f>
        <v/>
      </c>
      <c r="K90" s="35" t="str">
        <f>IF($A90="","",IF(LEFT($A90,1)=K$13,$F90,""))</f>
        <v/>
      </c>
      <c r="L90" s="35" t="str">
        <f>IF($A90="","",IF(LEFT($A90,1)=L$13,$F90,""))</f>
        <v/>
      </c>
      <c r="M90" s="35" t="str">
        <f>IF($A90="","",IF(LEFT($A90,1)=M$13,$F90,""))</f>
        <v/>
      </c>
      <c r="N90" s="35" t="str">
        <f>IF($A90="","",IF(LEFT($A90,1)=N$13,$F90,""))</f>
        <v/>
      </c>
      <c r="O90" s="35" t="str">
        <f>IF($A90="","",IF(LEFT($A90,1)=O$13,$F90,""))</f>
        <v/>
      </c>
      <c r="P90" s="35" t="str">
        <f>IF($A90="","",IF(LEFT($A90,1)=P$13,$F90,""))</f>
        <v/>
      </c>
      <c r="Q90" s="35" t="str">
        <f>IF($A90="","",IF(LEFT($A90,1)=Q$13,$F90,""))</f>
        <v/>
      </c>
      <c r="R90" s="35"/>
      <c r="S90" s="29"/>
      <c r="T90" s="21" t="s">
        <v>128</v>
      </c>
      <c r="U90" s="21" t="s">
        <v>173</v>
      </c>
      <c r="V90" s="124" t="s">
        <v>194</v>
      </c>
      <c r="W90" s="21" t="s">
        <v>10</v>
      </c>
    </row>
    <row r="91" spans="1:24">
      <c r="A91" s="36"/>
      <c r="B91" s="62" t="s">
        <v>116</v>
      </c>
      <c r="C91" s="37" t="str">
        <f>IF(A91="","",VLOOKUP($A$85,IF(LEN(A91)=2,U13GB,U13GA),VLOOKUP(LEFT(A91,1),club,6,FALSE),FALSE))</f>
        <v/>
      </c>
      <c r="D91" s="37" t="str">
        <f>IF(A91="","",VLOOKUP(LEFT(A91,1),club,2,FALSE))</f>
        <v/>
      </c>
      <c r="E91" s="93"/>
      <c r="F91" s="37">
        <f>Decsheets!$U$10</f>
        <v>6.0</v>
      </c>
      <c r="G91" s="29"/>
      <c r="H91" s="29"/>
      <c r="I91" s="39"/>
      <c r="J91" s="35" t="str">
        <f>IF($A91="","",IF(LEFT($A91,1)=J$13,$F91,""))</f>
        <v/>
      </c>
      <c r="K91" s="35" t="str">
        <f>IF($A91="","",IF(LEFT($A91,1)=K$13,$F91,""))</f>
        <v/>
      </c>
      <c r="L91" s="35" t="str">
        <f>IF($A91="","",IF(LEFT($A91,1)=L$13,$F91,""))</f>
        <v/>
      </c>
      <c r="M91" s="35" t="str">
        <f>IF($A91="","",IF(LEFT($A91,1)=M$13,$F91,""))</f>
        <v/>
      </c>
      <c r="N91" s="35" t="str">
        <f>IF($A91="","",IF(LEFT($A91,1)=N$13,$F91,""))</f>
        <v/>
      </c>
      <c r="O91" s="35" t="str">
        <f>IF($A91="","",IF(LEFT($A91,1)=O$13,$F91,""))</f>
        <v/>
      </c>
      <c r="P91" s="35" t="str">
        <f>IF($A91="","",IF(LEFT($A91,1)=P$13,$F91,""))</f>
        <v/>
      </c>
      <c r="Q91" s="35" t="str">
        <f>IF($A91="","",IF(LEFT($A91,1)=Q$13,$F91,""))</f>
        <v/>
      </c>
      <c r="R91" s="35"/>
      <c r="S91" s="29"/>
      <c r="T91" s="21" t="s">
        <v>128</v>
      </c>
      <c r="U91" s="21" t="s">
        <v>173</v>
      </c>
      <c r="V91" s="124" t="s">
        <v>194</v>
      </c>
      <c r="W91" s="21" t="s">
        <v>10</v>
      </c>
    </row>
    <row r="92" spans="1:24">
      <c r="A92" s="36"/>
      <c r="B92" s="62" t="s">
        <v>117</v>
      </c>
      <c r="C92" s="37" t="str">
        <f>IF(A92="","",VLOOKUP($A$85,IF(LEN(A92)=2,U13GB,U13GA),VLOOKUP(LEFT(A92,1),club,6,FALSE),FALSE))</f>
        <v/>
      </c>
      <c r="D92" s="37" t="str">
        <f>IF(A92="","",VLOOKUP(LEFT(A92,1),club,2,FALSE))</f>
        <v/>
      </c>
      <c r="E92" s="93"/>
      <c r="F92" s="37">
        <f>Decsheets!$U$11</f>
        <v>4.0</v>
      </c>
      <c r="G92" s="29"/>
      <c r="H92" s="29"/>
      <c r="I92" s="39"/>
      <c r="J92" s="35" t="str">
        <f>IF($A92="","",IF(LEFT($A92,1)=J$13,$F92,""))</f>
        <v/>
      </c>
      <c r="K92" s="35" t="str">
        <f>IF($A92="","",IF(LEFT($A92,1)=K$13,$F92,""))</f>
        <v/>
      </c>
      <c r="L92" s="35" t="str">
        <f>IF($A92="","",IF(LEFT($A92,1)=L$13,$F92,""))</f>
        <v/>
      </c>
      <c r="M92" s="35" t="str">
        <f>IF($A92="","",IF(LEFT($A92,1)=M$13,$F92,""))</f>
        <v/>
      </c>
      <c r="N92" s="35" t="str">
        <f>IF($A92="","",IF(LEFT($A92,1)=N$13,$F92,""))</f>
        <v/>
      </c>
      <c r="O92" s="35" t="str">
        <f>IF($A92="","",IF(LEFT($A92,1)=O$13,$F92,""))</f>
        <v/>
      </c>
      <c r="P92" s="35" t="str">
        <f>IF($A92="","",IF(LEFT($A92,1)=P$13,$F92,""))</f>
        <v/>
      </c>
      <c r="Q92" s="35" t="str">
        <f>IF($A92="","",IF(LEFT($A92,1)=Q$13,$F92,""))</f>
        <v/>
      </c>
      <c r="R92" s="35"/>
      <c r="S92" s="29"/>
      <c r="T92" s="21" t="s">
        <v>128</v>
      </c>
      <c r="U92" s="21" t="s">
        <v>173</v>
      </c>
      <c r="V92" s="124" t="s">
        <v>194</v>
      </c>
      <c r="W92" s="21" t="s">
        <v>10</v>
      </c>
    </row>
    <row r="93" spans="1:24">
      <c r="A93" s="36"/>
      <c r="B93" s="62" t="s">
        <v>118</v>
      </c>
      <c r="C93" s="37" t="str">
        <f>IF(A93="","",VLOOKUP($A$85,IF(LEN(A93)=2,U13GB,U13GA),VLOOKUP(LEFT(A93,1),club,6,FALSE),FALSE))</f>
        <v/>
      </c>
      <c r="D93" s="37" t="str">
        <f>IF(A93="","",VLOOKUP(LEFT(A93,1),club,2,FALSE))</f>
        <v/>
      </c>
      <c r="E93" s="93"/>
      <c r="F93" s="37">
        <f>Decsheets!$U$12</f>
        <v>2.0</v>
      </c>
      <c r="G93" s="29"/>
      <c r="H93" s="29"/>
      <c r="I93" s="39"/>
      <c r="J93" s="35" t="str">
        <f>IF($A93="","",IF(LEFT($A93,1)=J$13,$F93,""))</f>
        <v/>
      </c>
      <c r="K93" s="35" t="str">
        <f>IF($A93="","",IF(LEFT($A93,1)=K$13,$F93,""))</f>
        <v/>
      </c>
      <c r="L93" s="35" t="str">
        <f>IF($A93="","",IF(LEFT($A93,1)=L$13,$F93,""))</f>
        <v/>
      </c>
      <c r="M93" s="35" t="str">
        <f>IF($A93="","",IF(LEFT($A93,1)=M$13,$F93,""))</f>
        <v/>
      </c>
      <c r="N93" s="35" t="str">
        <f>IF($A93="","",IF(LEFT($A93,1)=N$13,$F93,""))</f>
        <v/>
      </c>
      <c r="O93" s="35" t="str">
        <f>IF($A93="","",IF(LEFT($A93,1)=O$13,$F93,""))</f>
        <v/>
      </c>
      <c r="P93" s="35" t="str">
        <f>IF($A93="","",IF(LEFT($A93,1)=P$13,$F93,""))</f>
        <v/>
      </c>
      <c r="Q93" s="35" t="str">
        <f>IF($A93="","",IF(LEFT($A93,1)=Q$13,$F93,""))</f>
        <v/>
      </c>
      <c r="R93" s="35">
        <f>SUM(Decsheets!$U$5:$U$12)-(SUM(J86:Q93))</f>
        <v>42.0</v>
      </c>
      <c r="S93" s="29"/>
      <c r="T93" s="21" t="s">
        <v>128</v>
      </c>
      <c r="U93" s="21" t="s">
        <v>173</v>
      </c>
      <c r="V93" s="124" t="s">
        <v>194</v>
      </c>
      <c r="W93" s="21" t="s">
        <v>10</v>
      </c>
    </row>
    <row r="94" spans="1:24">
      <c r="A94" s="32" t="s">
        <v>191</v>
      </c>
      <c r="B94" s="61"/>
      <c r="C94" s="40" t="s">
        <v>195</v>
      </c>
      <c r="D94" s="39"/>
      <c r="E94" s="115" t="s">
        <v>145</v>
      </c>
      <c r="F94" s="39"/>
      <c r="G94" s="29"/>
      <c r="H94" s="29"/>
      <c r="I94" s="29"/>
      <c r="J94" s="35"/>
      <c r="K94" s="35"/>
      <c r="L94" s="35"/>
      <c r="M94" s="35"/>
      <c r="N94" s="35"/>
      <c r="O94" s="35"/>
      <c r="P94" s="35"/>
      <c r="Q94" s="35"/>
      <c r="R94" s="35"/>
      <c r="S94" s="29" t="s">
        <v>196</v>
      </c>
      <c r="V94" s="21"/>
      <c r="W94" s="21"/>
      <c r="X94" s="21"/>
    </row>
    <row r="95" spans="1:24">
      <c r="A95" s="36" t="s">
        <v>130</v>
      </c>
      <c r="B95" s="62">
        <v>1.0</v>
      </c>
      <c r="C95" s="37" t="str">
        <f>IF(A95="","",VLOOKUP($A$94,IF(LEN(A95)=2,U13GB,U13GA),VLOOKUP(LEFT(A95,1),club,6,FALSE),FALSE))</f>
        <v>Fabienne Weston </v>
      </c>
      <c r="D95" s="37" t="str">
        <f>IF(A95="","",VLOOKUP(LEFT(A95,1),club,2,FALSE))</f>
        <v>Heathside</v>
      </c>
      <c r="E95" s="93">
        <v>4.61</v>
      </c>
      <c r="F95" s="37">
        <f>Decsheets!$V$5</f>
        <v>8.0</v>
      </c>
      <c r="G95" s="29"/>
      <c r="H95" s="29"/>
      <c r="I95" s="39"/>
      <c r="J95" s="35" t="str">
        <f>IF($A95="","",IF(LEFT($A95,1)=J$13,$F95,""))</f>
        <v/>
      </c>
      <c r="K95" s="35" t="str">
        <f>IF($A95="","",IF(LEFT($A95,1)=K$13,$F95,""))</f>
        <v/>
      </c>
      <c r="L95" s="35" t="str">
        <f>IF($A95="","",IF(LEFT($A95,1)=L$13,$F95,""))</f>
        <v/>
      </c>
      <c r="M95" s="35">
        <f>IF($A95="","",IF(LEFT($A95,1)=M$13,$F95,""))</f>
        <v>8.0</v>
      </c>
      <c r="N95" s="35" t="str">
        <f>IF($A95="","",IF(LEFT($A95,1)=N$13,$F95,""))</f>
        <v/>
      </c>
      <c r="O95" s="35" t="str">
        <f>IF($A95="","",IF(LEFT($A95,1)=O$13,$F95,""))</f>
        <v/>
      </c>
      <c r="P95" s="35" t="str">
        <f>IF($A95="","",IF(LEFT($A95,1)=P$13,$F95,""))</f>
        <v/>
      </c>
      <c r="Q95" s="35" t="str">
        <f>IF($A95="","",IF(LEFT($A95,1)=Q$13,$F95,""))</f>
        <v/>
      </c>
      <c r="R95" s="35"/>
      <c r="S95" s="29"/>
      <c r="T95" s="21" t="s">
        <v>128</v>
      </c>
      <c r="U95" s="21" t="s">
        <v>173</v>
      </c>
      <c r="V95" s="124" t="s">
        <v>194</v>
      </c>
      <c r="W95" s="21" t="s">
        <v>15</v>
      </c>
    </row>
    <row r="96" spans="1:24">
      <c r="A96" s="36"/>
      <c r="B96" s="62">
        <v>2.0</v>
      </c>
      <c r="C96" s="37" t="str">
        <f>IF(A96="","",VLOOKUP($A$94,IF(LEN(A96)=2,U13GB,U13GA),VLOOKUP(LEFT(A96,1),club,6,FALSE),FALSE))</f>
        <v/>
      </c>
      <c r="D96" s="37" t="str">
        <f>IF(A96="","",VLOOKUP(LEFT(A96,1),club,2,FALSE))</f>
        <v/>
      </c>
      <c r="E96" s="93"/>
      <c r="F96" s="37">
        <f>Decsheets!$V$6</f>
        <v>7.0</v>
      </c>
      <c r="G96" s="29"/>
      <c r="H96" s="29"/>
      <c r="I96" s="39"/>
      <c r="J96" s="35" t="str">
        <f>IF($A96="","",IF(LEFT($A96,1)=J$13,$F96,""))</f>
        <v/>
      </c>
      <c r="K96" s="35" t="str">
        <f>IF($A96="","",IF(LEFT($A96,1)=K$13,$F96,""))</f>
        <v/>
      </c>
      <c r="L96" s="35" t="str">
        <f>IF($A96="","",IF(LEFT($A96,1)=L$13,$F96,""))</f>
        <v/>
      </c>
      <c r="M96" s="35" t="str">
        <f>IF($A96="","",IF(LEFT($A96,1)=M$13,$F96,""))</f>
        <v/>
      </c>
      <c r="N96" s="35" t="str">
        <f>IF($A96="","",IF(LEFT($A96,1)=N$13,$F96,""))</f>
        <v/>
      </c>
      <c r="O96" s="35" t="str">
        <f>IF($A96="","",IF(LEFT($A96,1)=O$13,$F96,""))</f>
        <v/>
      </c>
      <c r="P96" s="35" t="str">
        <f>IF($A96="","",IF(LEFT($A96,1)=P$13,$F96,""))</f>
        <v/>
      </c>
      <c r="Q96" s="35" t="str">
        <f>IF($A96="","",IF(LEFT($A96,1)=Q$13,$F96,""))</f>
        <v/>
      </c>
      <c r="R96" s="35"/>
      <c r="S96" s="29"/>
      <c r="T96" s="21" t="s">
        <v>128</v>
      </c>
      <c r="U96" s="21" t="s">
        <v>173</v>
      </c>
      <c r="V96" s="124" t="s">
        <v>194</v>
      </c>
      <c r="W96" s="21" t="s">
        <v>15</v>
      </c>
    </row>
    <row r="97" spans="1:24">
      <c r="A97" s="36"/>
      <c r="B97" s="62">
        <v>3.0</v>
      </c>
      <c r="C97" s="37" t="str">
        <f>IF(A97="","",VLOOKUP($A$94,IF(LEN(A97)=2,U13GB,U13GA),VLOOKUP(LEFT(A97,1),club,6,FALSE),FALSE))</f>
        <v/>
      </c>
      <c r="D97" s="37" t="str">
        <f>IF(A97="","",VLOOKUP(LEFT(A97,1),club,2,FALSE))</f>
        <v/>
      </c>
      <c r="E97" s="93"/>
      <c r="F97" s="37">
        <f>Decsheets!$V$7</f>
        <v>6.0</v>
      </c>
      <c r="G97" s="29"/>
      <c r="H97" s="29"/>
      <c r="I97" s="39"/>
      <c r="J97" s="35" t="str">
        <f>IF($A97="","",IF(LEFT($A97,1)=J$13,$F97,""))</f>
        <v/>
      </c>
      <c r="K97" s="35" t="str">
        <f>IF($A97="","",IF(LEFT($A97,1)=K$13,$F97,""))</f>
        <v/>
      </c>
      <c r="L97" s="35" t="str">
        <f>IF($A97="","",IF(LEFT($A97,1)=L$13,$F97,""))</f>
        <v/>
      </c>
      <c r="M97" s="35" t="str">
        <f>IF($A97="","",IF(LEFT($A97,1)=M$13,$F97,""))</f>
        <v/>
      </c>
      <c r="N97" s="35" t="str">
        <f>IF($A97="","",IF(LEFT($A97,1)=N$13,$F97,""))</f>
        <v/>
      </c>
      <c r="O97" s="35" t="str">
        <f>IF($A97="","",IF(LEFT($A97,1)=O$13,$F97,""))</f>
        <v/>
      </c>
      <c r="P97" s="35" t="str">
        <f>IF($A97="","",IF(LEFT($A97,1)=P$13,$F97,""))</f>
        <v/>
      </c>
      <c r="Q97" s="35" t="str">
        <f>IF($A97="","",IF(LEFT($A97,1)=Q$13,$F97,""))</f>
        <v/>
      </c>
      <c r="R97" s="35"/>
      <c r="S97" s="29"/>
      <c r="T97" s="21" t="s">
        <v>128</v>
      </c>
      <c r="U97" s="21" t="s">
        <v>173</v>
      </c>
      <c r="V97" s="124" t="s">
        <v>194</v>
      </c>
      <c r="W97" s="21" t="s">
        <v>15</v>
      </c>
    </row>
    <row r="98" spans="1:24">
      <c r="A98" s="36"/>
      <c r="B98" s="62" t="s">
        <v>114</v>
      </c>
      <c r="C98" s="37" t="str">
        <f>IF(A98="","",VLOOKUP($A$94,IF(LEN(A98)=2,U13GB,U13GA),VLOOKUP(LEFT(A98,1),club,6,FALSE),FALSE))</f>
        <v/>
      </c>
      <c r="D98" s="37" t="str">
        <f>IF(A98="","",VLOOKUP(LEFT(A98,1),club,2,FALSE))</f>
        <v/>
      </c>
      <c r="E98" s="93"/>
      <c r="F98" s="37">
        <f>Decsheets!$V$8</f>
        <v>5.0</v>
      </c>
      <c r="G98" s="29"/>
      <c r="H98" s="29"/>
      <c r="I98" s="39"/>
      <c r="J98" s="35" t="str">
        <f>IF($A98="","",IF(LEFT($A98,1)=J$13,$F98,""))</f>
        <v/>
      </c>
      <c r="K98" s="35" t="str">
        <f>IF($A98="","",IF(LEFT($A98,1)=K$13,$F98,""))</f>
        <v/>
      </c>
      <c r="L98" s="35" t="str">
        <f>IF($A98="","",IF(LEFT($A98,1)=L$13,$F98,""))</f>
        <v/>
      </c>
      <c r="M98" s="35" t="str">
        <f>IF($A98="","",IF(LEFT($A98,1)=M$13,$F98,""))</f>
        <v/>
      </c>
      <c r="N98" s="35" t="str">
        <f>IF($A98="","",IF(LEFT($A98,1)=N$13,$F98,""))</f>
        <v/>
      </c>
      <c r="O98" s="35" t="str">
        <f>IF($A98="","",IF(LEFT($A98,1)=O$13,$F98,""))</f>
        <v/>
      </c>
      <c r="P98" s="35" t="str">
        <f>IF($A98="","",IF(LEFT($A98,1)=P$13,$F98,""))</f>
        <v/>
      </c>
      <c r="Q98" s="35" t="str">
        <f>IF($A98="","",IF(LEFT($A98,1)=Q$13,$F98,""))</f>
        <v/>
      </c>
      <c r="R98" s="35"/>
      <c r="S98" s="29"/>
      <c r="T98" s="21" t="s">
        <v>128</v>
      </c>
      <c r="U98" s="21" t="s">
        <v>173</v>
      </c>
      <c r="V98" s="124" t="s">
        <v>194</v>
      </c>
      <c r="W98" s="21" t="s">
        <v>15</v>
      </c>
    </row>
    <row r="99" spans="1:24">
      <c r="A99" s="36"/>
      <c r="B99" s="62" t="s">
        <v>115</v>
      </c>
      <c r="C99" s="37" t="str">
        <f>IF(A99="","",VLOOKUP($A$94,IF(LEN(A99)=2,U13GB,U13GA),VLOOKUP(LEFT(A99,1),club,6,FALSE),FALSE))</f>
        <v/>
      </c>
      <c r="D99" s="37" t="str">
        <f>IF(A99="","",VLOOKUP(LEFT(A99,1),club,2,FALSE))</f>
        <v/>
      </c>
      <c r="E99" s="93"/>
      <c r="F99" s="37">
        <f>Decsheets!$V$9</f>
        <v>4.0</v>
      </c>
      <c r="G99" s="29"/>
      <c r="H99" s="29"/>
      <c r="I99" s="39"/>
      <c r="J99" s="35" t="str">
        <f>IF($A99="","",IF(LEFT($A99,1)=J$13,$F99,""))</f>
        <v/>
      </c>
      <c r="K99" s="35" t="str">
        <f>IF($A99="","",IF(LEFT($A99,1)=K$13,$F99,""))</f>
        <v/>
      </c>
      <c r="L99" s="35" t="str">
        <f>IF($A99="","",IF(LEFT($A99,1)=L$13,$F99,""))</f>
        <v/>
      </c>
      <c r="M99" s="35" t="str">
        <f>IF($A99="","",IF(LEFT($A99,1)=M$13,$F99,""))</f>
        <v/>
      </c>
      <c r="N99" s="35" t="str">
        <f>IF($A99="","",IF(LEFT($A99,1)=N$13,$F99,""))</f>
        <v/>
      </c>
      <c r="O99" s="35" t="str">
        <f>IF($A99="","",IF(LEFT($A99,1)=O$13,$F99,""))</f>
        <v/>
      </c>
      <c r="P99" s="35" t="str">
        <f>IF($A99="","",IF(LEFT($A99,1)=P$13,$F99,""))</f>
        <v/>
      </c>
      <c r="Q99" s="35" t="str">
        <f>IF($A99="","",IF(LEFT($A99,1)=Q$13,$F99,""))</f>
        <v/>
      </c>
      <c r="R99" s="35"/>
      <c r="S99" s="29"/>
      <c r="T99" s="21" t="s">
        <v>128</v>
      </c>
      <c r="U99" s="21" t="s">
        <v>173</v>
      </c>
      <c r="V99" s="124" t="s">
        <v>194</v>
      </c>
      <c r="W99" s="21" t="s">
        <v>15</v>
      </c>
    </row>
    <row r="100" spans="1:24">
      <c r="A100" s="36"/>
      <c r="B100" s="62" t="s">
        <v>116</v>
      </c>
      <c r="C100" s="37" t="str">
        <f>IF(A100="","",VLOOKUP($A$94,IF(LEN(A100)=2,U13GB,U13GA),VLOOKUP(LEFT(A100,1),club,6,FALSE),FALSE))</f>
        <v/>
      </c>
      <c r="D100" s="37" t="str">
        <f>IF(A100="","",VLOOKUP(LEFT(A100,1),club,2,FALSE))</f>
        <v/>
      </c>
      <c r="E100" s="93"/>
      <c r="F100" s="37">
        <f>Decsheets!$V$10</f>
        <v>3.0</v>
      </c>
      <c r="G100" s="29"/>
      <c r="H100" s="29"/>
      <c r="I100" s="39"/>
      <c r="J100" s="35" t="str">
        <f>IF($A100="","",IF(LEFT($A100,1)=J$13,$F100,""))</f>
        <v/>
      </c>
      <c r="K100" s="35" t="str">
        <f>IF($A100="","",IF(LEFT($A100,1)=K$13,$F100,""))</f>
        <v/>
      </c>
      <c r="L100" s="35" t="str">
        <f>IF($A100="","",IF(LEFT($A100,1)=L$13,$F100,""))</f>
        <v/>
      </c>
      <c r="M100" s="35" t="str">
        <f>IF($A100="","",IF(LEFT($A100,1)=M$13,$F100,""))</f>
        <v/>
      </c>
      <c r="N100" s="35" t="str">
        <f>IF($A100="","",IF(LEFT($A100,1)=N$13,$F100,""))</f>
        <v/>
      </c>
      <c r="O100" s="35" t="str">
        <f>IF($A100="","",IF(LEFT($A100,1)=O$13,$F100,""))</f>
        <v/>
      </c>
      <c r="P100" s="35" t="str">
        <f>IF($A100="","",IF(LEFT($A100,1)=P$13,$F100,""))</f>
        <v/>
      </c>
      <c r="Q100" s="35" t="str">
        <f>IF($A100="","",IF(LEFT($A100,1)=Q$13,$F100,""))</f>
        <v/>
      </c>
      <c r="R100" s="35"/>
      <c r="S100" s="29"/>
      <c r="T100" s="21" t="s">
        <v>128</v>
      </c>
      <c r="U100" s="21" t="s">
        <v>173</v>
      </c>
      <c r="V100" s="124" t="s">
        <v>194</v>
      </c>
      <c r="W100" s="21" t="s">
        <v>15</v>
      </c>
    </row>
    <row r="101" spans="1:24">
      <c r="A101" s="36"/>
      <c r="B101" s="62" t="s">
        <v>117</v>
      </c>
      <c r="C101" s="37" t="str">
        <f>IF(A101="","",VLOOKUP($A$94,IF(LEN(A101)=2,U13GB,U13GA),VLOOKUP(LEFT(A101,1),club,6,FALSE),FALSE))</f>
        <v/>
      </c>
      <c r="D101" s="37" t="str">
        <f>IF(A101="","",VLOOKUP(LEFT(A101,1),club,2,FALSE))</f>
        <v/>
      </c>
      <c r="E101" s="93"/>
      <c r="F101" s="37">
        <f>Decsheets!$V$11</f>
        <v>2.0</v>
      </c>
      <c r="G101" s="29"/>
      <c r="H101" s="29"/>
      <c r="I101" s="39"/>
      <c r="J101" s="35" t="str">
        <f>IF($A101="","",IF(LEFT($A101,1)=J$13,$F101,""))</f>
        <v/>
      </c>
      <c r="K101" s="35" t="str">
        <f>IF($A101="","",IF(LEFT($A101,1)=K$13,$F101,""))</f>
        <v/>
      </c>
      <c r="L101" s="35" t="str">
        <f>IF($A101="","",IF(LEFT($A101,1)=L$13,$F101,""))</f>
        <v/>
      </c>
      <c r="M101" s="35" t="str">
        <f>IF($A101="","",IF(LEFT($A101,1)=M$13,$F101,""))</f>
        <v/>
      </c>
      <c r="N101" s="35" t="str">
        <f>IF($A101="","",IF(LEFT($A101,1)=N$13,$F101,""))</f>
        <v/>
      </c>
      <c r="O101" s="35" t="str">
        <f>IF($A101="","",IF(LEFT($A101,1)=O$13,$F101,""))</f>
        <v/>
      </c>
      <c r="P101" s="35" t="str">
        <f>IF($A101="","",IF(LEFT($A101,1)=P$13,$F101,""))</f>
        <v/>
      </c>
      <c r="Q101" s="35" t="str">
        <f>IF($A101="","",IF(LEFT($A101,1)=Q$13,$F101,""))</f>
        <v/>
      </c>
      <c r="R101" s="35"/>
      <c r="S101" s="29"/>
      <c r="T101" s="21" t="s">
        <v>128</v>
      </c>
      <c r="U101" s="21" t="s">
        <v>173</v>
      </c>
      <c r="V101" s="124" t="s">
        <v>194</v>
      </c>
      <c r="W101" s="21" t="s">
        <v>15</v>
      </c>
    </row>
    <row r="102" spans="1:24">
      <c r="A102" s="36"/>
      <c r="B102" s="62" t="s">
        <v>118</v>
      </c>
      <c r="C102" s="37" t="str">
        <f>IF(A102="","",VLOOKUP($A$94,IF(LEN(A102)=2,U13GB,U13GA),VLOOKUP(LEFT(A102,1),club,6,FALSE),FALSE))</f>
        <v/>
      </c>
      <c r="D102" s="37" t="str">
        <f>IF(A102="","",VLOOKUP(LEFT(A102,1),club,2,FALSE))</f>
        <v/>
      </c>
      <c r="E102" s="93"/>
      <c r="F102" s="37">
        <f>Decsheets!$V$12</f>
        <v>1.0</v>
      </c>
      <c r="G102" s="29"/>
      <c r="H102" s="29"/>
      <c r="I102" s="39"/>
      <c r="J102" s="35" t="str">
        <f>IF($A102="","",IF(LEFT($A102,1)=J$13,$F102,""))</f>
        <v/>
      </c>
      <c r="K102" s="35" t="str">
        <f>IF($A102="","",IF(LEFT($A102,1)=K$13,$F102,""))</f>
        <v/>
      </c>
      <c r="L102" s="35" t="str">
        <f>IF($A102="","",IF(LEFT($A102,1)=L$13,$F102,""))</f>
        <v/>
      </c>
      <c r="M102" s="35" t="str">
        <f>IF($A102="","",IF(LEFT($A102,1)=M$13,$F102,""))</f>
        <v/>
      </c>
      <c r="N102" s="35" t="str">
        <f>IF($A102="","",IF(LEFT($A102,1)=N$13,$F102,""))</f>
        <v/>
      </c>
      <c r="O102" s="35" t="str">
        <f>IF($A102="","",IF(LEFT($A102,1)=O$13,$F102,""))</f>
        <v/>
      </c>
      <c r="P102" s="35" t="str">
        <f>IF($A102="","",IF(LEFT($A102,1)=P$13,$F102,""))</f>
        <v/>
      </c>
      <c r="Q102" s="35" t="str">
        <f>IF($A102="","",IF(LEFT($A102,1)=Q$13,$F102,""))</f>
        <v/>
      </c>
      <c r="R102" s="35">
        <f>SUM(Decsheets!$V$5:$V$12)-(SUM(J95:Q102))</f>
        <v>28.0</v>
      </c>
      <c r="S102" s="29"/>
      <c r="T102" s="21" t="s">
        <v>128</v>
      </c>
      <c r="U102" s="21" t="s">
        <v>173</v>
      </c>
      <c r="V102" s="124" t="s">
        <v>194</v>
      </c>
      <c r="W102" s="21" t="s">
        <v>15</v>
      </c>
    </row>
    <row r="103" spans="1:24">
      <c r="A103" s="32" t="s">
        <v>197</v>
      </c>
      <c r="B103" s="61"/>
      <c r="C103" s="40" t="s">
        <v>198</v>
      </c>
      <c r="D103" s="39"/>
      <c r="E103" s="115" t="s">
        <v>145</v>
      </c>
      <c r="F103" s="39"/>
      <c r="G103" s="29"/>
      <c r="H103" s="29"/>
      <c r="I103" s="29"/>
      <c r="J103" s="35"/>
      <c r="K103" s="35"/>
      <c r="L103" s="35"/>
      <c r="M103" s="35"/>
      <c r="N103" s="35"/>
      <c r="O103" s="35"/>
      <c r="P103" s="35"/>
      <c r="Q103" s="35"/>
      <c r="R103" s="35"/>
      <c r="S103" s="29" t="s">
        <v>166</v>
      </c>
      <c r="V103" s="21"/>
      <c r="W103" s="21"/>
      <c r="X103" s="21"/>
    </row>
    <row r="104" spans="1:24">
      <c r="A104" s="36" t="s">
        <v>127</v>
      </c>
      <c r="B104" s="62">
        <v>1.0</v>
      </c>
      <c r="C104" s="37" t="str">
        <f>IF(A104="","",VLOOKUP($A$103,IF(LEN(A104)=2,U13GB,U13GA),VLOOKUP(LEFT(A104,1),club,6,FALSE),FALSE))</f>
        <v>Lily Dafter</v>
      </c>
      <c r="D104" s="37" t="str">
        <f>IF(A104="","",VLOOKUP(LEFT(A104,1),club,2,FALSE))</f>
        <v>TVH</v>
      </c>
      <c r="E104" s="93">
        <v>16.2</v>
      </c>
      <c r="F104" s="37">
        <f>Decsheets!$U$5</f>
        <v>16.0</v>
      </c>
      <c r="G104" s="29"/>
      <c r="H104" s="29"/>
      <c r="I104" s="39"/>
      <c r="J104" s="35" t="str">
        <f>IF($A104="","",IF(LEFT($A104,1)=J$13,$F104,""))</f>
        <v/>
      </c>
      <c r="K104" s="35" t="str">
        <f>IF($A104="","",IF(LEFT($A104,1)=K$13,$F104,""))</f>
        <v/>
      </c>
      <c r="L104" s="35" t="str">
        <f>IF($A104="","",IF(LEFT($A104,1)=L$13,$F104,""))</f>
        <v/>
      </c>
      <c r="M104" s="35" t="str">
        <f>IF($A104="","",IF(LEFT($A104,1)=M$13,$F104,""))</f>
        <v/>
      </c>
      <c r="N104" s="35">
        <f>IF($A104="","",IF(LEFT($A104,1)=N$13,$F104,""))</f>
        <v>16.0</v>
      </c>
      <c r="O104" s="35" t="str">
        <f>IF($A104="","",IF(LEFT($A104,1)=O$13,$F104,""))</f>
        <v/>
      </c>
      <c r="P104" s="35" t="str">
        <f>IF($A104="","",IF(LEFT($A104,1)=P$13,$F104,""))</f>
        <v/>
      </c>
      <c r="Q104" s="35" t="str">
        <f>IF($A104="","",IF(LEFT($A104,1)=Q$13,$F104,""))</f>
        <v/>
      </c>
      <c r="R104" s="35"/>
      <c r="S104" s="29"/>
      <c r="T104" s="21" t="s">
        <v>128</v>
      </c>
      <c r="U104" s="21" t="s">
        <v>173</v>
      </c>
      <c r="V104" s="124" t="s">
        <v>199</v>
      </c>
      <c r="W104" s="21" t="s">
        <v>10</v>
      </c>
    </row>
    <row r="105" spans="1:24">
      <c r="A105" s="36" t="s">
        <v>133</v>
      </c>
      <c r="B105" s="62">
        <v>2.0</v>
      </c>
      <c r="C105" s="37" t="str">
        <f>IF(A105="","",VLOOKUP($A$103,IF(LEN(A105)=2,U13GB,U13GA),VLOOKUP(LEFT(A105,1),club,6,FALSE),FALSE))</f>
        <v>Judy Agholor</v>
      </c>
      <c r="D105" s="37" t="str">
        <f>IF(A105="","",VLOOKUP(LEFT(A105,1),club,2,FALSE))</f>
        <v>Shaftesbury</v>
      </c>
      <c r="E105" s="93">
        <v>15.57</v>
      </c>
      <c r="F105" s="37">
        <f>Decsheets!$U$6</f>
        <v>14.0</v>
      </c>
      <c r="G105" s="29"/>
      <c r="H105" s="29"/>
      <c r="I105" s="39"/>
      <c r="J105" s="35" t="str">
        <f>IF($A105="","",IF(LEFT($A105,1)=J$13,$F105,""))</f>
        <v/>
      </c>
      <c r="K105" s="35" t="str">
        <f>IF($A105="","",IF(LEFT($A105,1)=K$13,$F105,""))</f>
        <v/>
      </c>
      <c r="L105" s="35" t="str">
        <f>IF($A105="","",IF(LEFT($A105,1)=L$13,$F105,""))</f>
        <v/>
      </c>
      <c r="M105" s="35" t="str">
        <f>IF($A105="","",IF(LEFT($A105,1)=M$13,$F105,""))</f>
        <v/>
      </c>
      <c r="N105" s="35" t="str">
        <f>IF($A105="","",IF(LEFT($A105,1)=N$13,$F105,""))</f>
        <v/>
      </c>
      <c r="O105" s="35" t="str">
        <f>IF($A105="","",IF(LEFT($A105,1)=O$13,$F105,""))</f>
        <v/>
      </c>
      <c r="P105" s="35" t="str">
        <f>IF($A105="","",IF(LEFT($A105,1)=P$13,$F105,""))</f>
        <v/>
      </c>
      <c r="Q105" s="35">
        <f>IF($A105="","",IF(LEFT($A105,1)=Q$13,$F105,""))</f>
        <v>14.0</v>
      </c>
      <c r="R105" s="35"/>
      <c r="S105" s="29"/>
      <c r="T105" s="21" t="s">
        <v>128</v>
      </c>
      <c r="U105" s="21" t="s">
        <v>173</v>
      </c>
      <c r="V105" s="124" t="s">
        <v>199</v>
      </c>
      <c r="W105" s="21" t="s">
        <v>10</v>
      </c>
    </row>
    <row r="106" spans="1:24">
      <c r="A106" s="36" t="s">
        <v>130</v>
      </c>
      <c r="B106" s="62">
        <v>3.0</v>
      </c>
      <c r="C106" s="37" t="str">
        <f>IF(A106="","",VLOOKUP($A$103,IF(LEN(A106)=2,U13GB,U13GA),VLOOKUP(LEFT(A106,1),club,6,FALSE),FALSE))</f>
        <v>Fabienne Weston </v>
      </c>
      <c r="D106" s="37" t="str">
        <f>IF(A106="","",VLOOKUP(LEFT(A106,1),club,2,FALSE))</f>
        <v>Heathside</v>
      </c>
      <c r="E106" s="93">
        <v>14.19</v>
      </c>
      <c r="F106" s="37">
        <f>Decsheets!$U$7</f>
        <v>12.0</v>
      </c>
      <c r="G106" s="29"/>
      <c r="H106" s="29"/>
      <c r="I106" s="39"/>
      <c r="J106" s="35" t="str">
        <f>IF($A106="","",IF(LEFT($A106,1)=J$13,$F106,""))</f>
        <v/>
      </c>
      <c r="K106" s="35" t="str">
        <f>IF($A106="","",IF(LEFT($A106,1)=K$13,$F106,""))</f>
        <v/>
      </c>
      <c r="L106" s="35" t="str">
        <f>IF($A106="","",IF(LEFT($A106,1)=L$13,$F106,""))</f>
        <v/>
      </c>
      <c r="M106" s="35">
        <f>IF($A106="","",IF(LEFT($A106,1)=M$13,$F106,""))</f>
        <v>12.0</v>
      </c>
      <c r="N106" s="35" t="str">
        <f>IF($A106="","",IF(LEFT($A106,1)=N$13,$F106,""))</f>
        <v/>
      </c>
      <c r="O106" s="35" t="str">
        <f>IF($A106="","",IF(LEFT($A106,1)=O$13,$F106,""))</f>
        <v/>
      </c>
      <c r="P106" s="35" t="str">
        <f>IF($A106="","",IF(LEFT($A106,1)=P$13,$F106,""))</f>
        <v/>
      </c>
      <c r="Q106" s="35" t="str">
        <f>IF($A106="","",IF(LEFT($A106,1)=Q$13,$F106,""))</f>
        <v/>
      </c>
      <c r="R106" s="35"/>
      <c r="S106" s="29"/>
      <c r="T106" s="21" t="s">
        <v>128</v>
      </c>
      <c r="U106" s="21" t="s">
        <v>173</v>
      </c>
      <c r="V106" s="124" t="s">
        <v>199</v>
      </c>
      <c r="W106" s="21" t="s">
        <v>10</v>
      </c>
    </row>
    <row r="107" spans="1:24">
      <c r="A107" s="36" t="s">
        <v>131</v>
      </c>
      <c r="B107" s="62" t="s">
        <v>114</v>
      </c>
      <c r="C107" s="37" t="str">
        <f>IF(A107="","",VLOOKUP($A$103,IF(LEN(A107)=2,U13GB,U13GA),VLOOKUP(LEFT(A107,1),club,6,FALSE),FALSE))</f>
        <v>Nikita Crabb</v>
      </c>
      <c r="D107" s="37" t="str">
        <f>IF(A107="","",VLOOKUP(LEFT(A107,1),club,2,FALSE))</f>
        <v>Highgate</v>
      </c>
      <c r="E107" s="93">
        <v>11.41</v>
      </c>
      <c r="F107" s="37">
        <f>Decsheets!$U$8</f>
        <v>10.0</v>
      </c>
      <c r="G107" s="29"/>
      <c r="H107" s="29"/>
      <c r="I107" s="39"/>
      <c r="J107" s="35" t="str">
        <f>IF($A107="","",IF(LEFT($A107,1)=J$13,$F107,""))</f>
        <v/>
      </c>
      <c r="K107" s="35" t="str">
        <f>IF($A107="","",IF(LEFT($A107,1)=K$13,$F107,""))</f>
        <v/>
      </c>
      <c r="L107" s="35">
        <f>IF($A107="","",IF(LEFT($A107,1)=L$13,$F107,""))</f>
        <v>10.0</v>
      </c>
      <c r="M107" s="35" t="str">
        <f>IF($A107="","",IF(LEFT($A107,1)=M$13,$F107,""))</f>
        <v/>
      </c>
      <c r="N107" s="35" t="str">
        <f>IF($A107="","",IF(LEFT($A107,1)=N$13,$F107,""))</f>
        <v/>
      </c>
      <c r="O107" s="35" t="str">
        <f>IF($A107="","",IF(LEFT($A107,1)=O$13,$F107,""))</f>
        <v/>
      </c>
      <c r="P107" s="35" t="str">
        <f>IF($A107="","",IF(LEFT($A107,1)=P$13,$F107,""))</f>
        <v/>
      </c>
      <c r="Q107" s="35" t="str">
        <f>IF($A107="","",IF(LEFT($A107,1)=Q$13,$F107,""))</f>
        <v/>
      </c>
      <c r="R107" s="35"/>
      <c r="S107" s="29"/>
      <c r="T107" s="21" t="s">
        <v>128</v>
      </c>
      <c r="U107" s="21" t="s">
        <v>173</v>
      </c>
      <c r="V107" s="124" t="s">
        <v>199</v>
      </c>
      <c r="W107" s="21" t="s">
        <v>10</v>
      </c>
    </row>
    <row r="108" spans="1:24">
      <c r="A108" s="36"/>
      <c r="B108" s="62" t="s">
        <v>115</v>
      </c>
      <c r="C108" s="37" t="str">
        <f>IF(A108="","",VLOOKUP($A$103,IF(LEN(A108)=2,U13GB,U13GA),VLOOKUP(LEFT(A108,1),club,6,FALSE),FALSE))</f>
        <v/>
      </c>
      <c r="D108" s="37" t="str">
        <f>IF(A108="","",VLOOKUP(LEFT(A108,1),club,2,FALSE))</f>
        <v/>
      </c>
      <c r="E108" s="93"/>
      <c r="F108" s="37">
        <f>Decsheets!$U$9</f>
        <v>8.0</v>
      </c>
      <c r="G108" s="29"/>
      <c r="H108" s="29"/>
      <c r="I108" s="39"/>
      <c r="J108" s="35" t="str">
        <f>IF($A108="","",IF(LEFT($A108,1)=J$13,$F108,""))</f>
        <v/>
      </c>
      <c r="K108" s="35" t="str">
        <f>IF($A108="","",IF(LEFT($A108,1)=K$13,$F108,""))</f>
        <v/>
      </c>
      <c r="L108" s="35" t="str">
        <f>IF($A108="","",IF(LEFT($A108,1)=L$13,$F108,""))</f>
        <v/>
      </c>
      <c r="M108" s="35" t="str">
        <f>IF($A108="","",IF(LEFT($A108,1)=M$13,$F108,""))</f>
        <v/>
      </c>
      <c r="N108" s="35" t="str">
        <f>IF($A108="","",IF(LEFT($A108,1)=N$13,$F108,""))</f>
        <v/>
      </c>
      <c r="O108" s="35" t="str">
        <f>IF($A108="","",IF(LEFT($A108,1)=O$13,$F108,""))</f>
        <v/>
      </c>
      <c r="P108" s="35" t="str">
        <f>IF($A108="","",IF(LEFT($A108,1)=P$13,$F108,""))</f>
        <v/>
      </c>
      <c r="Q108" s="35" t="str">
        <f>IF($A108="","",IF(LEFT($A108,1)=Q$13,$F108,""))</f>
        <v/>
      </c>
      <c r="R108" s="35"/>
      <c r="S108" s="29"/>
      <c r="T108" s="21" t="s">
        <v>128</v>
      </c>
      <c r="U108" s="21" t="s">
        <v>173</v>
      </c>
      <c r="V108" s="124" t="s">
        <v>199</v>
      </c>
      <c r="W108" s="21" t="s">
        <v>10</v>
      </c>
    </row>
    <row r="109" spans="1:24">
      <c r="A109" s="36"/>
      <c r="B109" s="62" t="s">
        <v>116</v>
      </c>
      <c r="C109" s="37" t="str">
        <f>IF(A109="","",VLOOKUP($A$103,IF(LEN(A109)=2,U13GB,U13GA),VLOOKUP(LEFT(A109,1),club,6,FALSE),FALSE))</f>
        <v/>
      </c>
      <c r="D109" s="37" t="str">
        <f>IF(A109="","",VLOOKUP(LEFT(A109,1),club,2,FALSE))</f>
        <v/>
      </c>
      <c r="E109" s="93"/>
      <c r="F109" s="37">
        <f>Decsheets!$U$10</f>
        <v>6.0</v>
      </c>
      <c r="G109" s="29"/>
      <c r="H109" s="29"/>
      <c r="I109" s="39"/>
      <c r="J109" s="35" t="str">
        <f>IF($A109="","",IF(LEFT($A109,1)=J$13,$F109,""))</f>
        <v/>
      </c>
      <c r="K109" s="35" t="str">
        <f>IF($A109="","",IF(LEFT($A109,1)=K$13,$F109,""))</f>
        <v/>
      </c>
      <c r="L109" s="35" t="str">
        <f>IF($A109="","",IF(LEFT($A109,1)=L$13,$F109,""))</f>
        <v/>
      </c>
      <c r="M109" s="35" t="str">
        <f>IF($A109="","",IF(LEFT($A109,1)=M$13,$F109,""))</f>
        <v/>
      </c>
      <c r="N109" s="35" t="str">
        <f>IF($A109="","",IF(LEFT($A109,1)=N$13,$F109,""))</f>
        <v/>
      </c>
      <c r="O109" s="35" t="str">
        <f>IF($A109="","",IF(LEFT($A109,1)=O$13,$F109,""))</f>
        <v/>
      </c>
      <c r="P109" s="35" t="str">
        <f>IF($A109="","",IF(LEFT($A109,1)=P$13,$F109,""))</f>
        <v/>
      </c>
      <c r="Q109" s="35" t="str">
        <f>IF($A109="","",IF(LEFT($A109,1)=Q$13,$F109,""))</f>
        <v/>
      </c>
      <c r="R109" s="35"/>
      <c r="S109" s="29"/>
      <c r="T109" s="21" t="s">
        <v>128</v>
      </c>
      <c r="U109" s="21" t="s">
        <v>173</v>
      </c>
      <c r="V109" s="124" t="s">
        <v>199</v>
      </c>
      <c r="W109" s="21" t="s">
        <v>10</v>
      </c>
    </row>
    <row r="110" spans="1:24">
      <c r="A110" s="36"/>
      <c r="B110" s="62" t="s">
        <v>117</v>
      </c>
      <c r="C110" s="37" t="str">
        <f>IF(A110="","",VLOOKUP($A$103,IF(LEN(A110)=2,U13GB,U13GA),VLOOKUP(LEFT(A110,1),club,6,FALSE),FALSE))</f>
        <v/>
      </c>
      <c r="D110" s="37" t="str">
        <f>IF(A110="","",VLOOKUP(LEFT(A110,1),club,2,FALSE))</f>
        <v/>
      </c>
      <c r="E110" s="93"/>
      <c r="F110" s="37">
        <f>Decsheets!$U$11</f>
        <v>4.0</v>
      </c>
      <c r="G110" s="29"/>
      <c r="H110" s="29"/>
      <c r="I110" s="39"/>
      <c r="J110" s="35" t="str">
        <f>IF($A110="","",IF(LEFT($A110,1)=J$13,$F110,""))</f>
        <v/>
      </c>
      <c r="K110" s="35" t="str">
        <f>IF($A110="","",IF(LEFT($A110,1)=K$13,$F110,""))</f>
        <v/>
      </c>
      <c r="L110" s="35" t="str">
        <f>IF($A110="","",IF(LEFT($A110,1)=L$13,$F110,""))</f>
        <v/>
      </c>
      <c r="M110" s="35" t="str">
        <f>IF($A110="","",IF(LEFT($A110,1)=M$13,$F110,""))</f>
        <v/>
      </c>
      <c r="N110" s="35" t="str">
        <f>IF($A110="","",IF(LEFT($A110,1)=N$13,$F110,""))</f>
        <v/>
      </c>
      <c r="O110" s="35" t="str">
        <f>IF($A110="","",IF(LEFT($A110,1)=O$13,$F110,""))</f>
        <v/>
      </c>
      <c r="P110" s="35" t="str">
        <f>IF($A110="","",IF(LEFT($A110,1)=P$13,$F110,""))</f>
        <v/>
      </c>
      <c r="Q110" s="35" t="str">
        <f>IF($A110="","",IF(LEFT($A110,1)=Q$13,$F110,""))</f>
        <v/>
      </c>
      <c r="R110" s="35"/>
      <c r="S110" s="29"/>
      <c r="T110" s="21" t="s">
        <v>128</v>
      </c>
      <c r="U110" s="21" t="s">
        <v>173</v>
      </c>
      <c r="V110" s="124" t="s">
        <v>199</v>
      </c>
      <c r="W110" s="21" t="s">
        <v>10</v>
      </c>
    </row>
    <row r="111" spans="1:24">
      <c r="A111" s="36"/>
      <c r="B111" s="62" t="s">
        <v>118</v>
      </c>
      <c r="C111" s="37" t="str">
        <f>IF(A111="","",VLOOKUP($A$103,IF(LEN(A111)=2,U13GB,U13GA),VLOOKUP(LEFT(A111,1),club,6,FALSE),FALSE))</f>
        <v/>
      </c>
      <c r="D111" s="37" t="str">
        <f>IF(A111="","",VLOOKUP(LEFT(A111,1),club,2,FALSE))</f>
        <v/>
      </c>
      <c r="E111" s="93"/>
      <c r="F111" s="37">
        <f>Decsheets!$U$12</f>
        <v>2.0</v>
      </c>
      <c r="G111" s="29"/>
      <c r="H111" s="29"/>
      <c r="I111" s="39"/>
      <c r="J111" s="35" t="str">
        <f>IF($A111="","",IF(LEFT($A111,1)=J$13,$F111,""))</f>
        <v/>
      </c>
      <c r="K111" s="35" t="str">
        <f>IF($A111="","",IF(LEFT($A111,1)=K$13,$F111,""))</f>
        <v/>
      </c>
      <c r="L111" s="35" t="str">
        <f>IF($A111="","",IF(LEFT($A111,1)=L$13,$F111,""))</f>
        <v/>
      </c>
      <c r="M111" s="35" t="str">
        <f>IF($A111="","",IF(LEFT($A111,1)=M$13,$F111,""))</f>
        <v/>
      </c>
      <c r="N111" s="35" t="str">
        <f>IF($A111="","",IF(LEFT($A111,1)=N$13,$F111,""))</f>
        <v/>
      </c>
      <c r="O111" s="35" t="str">
        <f>IF($A111="","",IF(LEFT($A111,1)=O$13,$F111,""))</f>
        <v/>
      </c>
      <c r="P111" s="35" t="str">
        <f>IF($A111="","",IF(LEFT($A111,1)=P$13,$F111,""))</f>
        <v/>
      </c>
      <c r="Q111" s="35" t="str">
        <f>IF($A111="","",IF(LEFT($A111,1)=Q$13,$F111,""))</f>
        <v/>
      </c>
      <c r="R111" s="35">
        <f>SUM(Decsheets!$U$5:$U$12)-(SUM(J104:Q111))</f>
        <v>20.0</v>
      </c>
      <c r="S111" s="29"/>
      <c r="T111" s="21" t="s">
        <v>128</v>
      </c>
      <c r="U111" s="21" t="s">
        <v>173</v>
      </c>
      <c r="V111" s="124" t="s">
        <v>199</v>
      </c>
      <c r="W111" s="21" t="s">
        <v>10</v>
      </c>
    </row>
    <row r="112" spans="1:24">
      <c r="A112" s="32" t="s">
        <v>197</v>
      </c>
      <c r="B112" s="61"/>
      <c r="C112" s="40" t="s">
        <v>200</v>
      </c>
      <c r="D112" s="39"/>
      <c r="E112" s="115" t="s">
        <v>145</v>
      </c>
      <c r="F112" s="39"/>
      <c r="G112" s="29"/>
      <c r="H112" s="29"/>
      <c r="I112" s="29"/>
      <c r="J112" s="35"/>
      <c r="K112" s="35"/>
      <c r="L112" s="35"/>
      <c r="M112" s="35"/>
      <c r="N112" s="35"/>
      <c r="O112" s="35"/>
      <c r="P112" s="35"/>
      <c r="Q112" s="35"/>
      <c r="R112" s="35"/>
      <c r="S112" s="29" t="s">
        <v>168</v>
      </c>
      <c r="V112" s="21"/>
      <c r="W112" s="21"/>
      <c r="X112" s="21"/>
    </row>
    <row r="113" spans="1:24">
      <c r="A113" s="36" t="s">
        <v>142</v>
      </c>
      <c r="B113" s="62">
        <v>1.0</v>
      </c>
      <c r="C113" s="37" t="str">
        <f>IF(A113="","",VLOOKUP($A$112,IF(LEN(A113)=2,U13GB,U13GA),VLOOKUP(LEFT(A113,1),club,6,FALSE),FALSE))</f>
        <v>Lily Mitchell</v>
      </c>
      <c r="D113" s="37" t="str">
        <f>IF(A113="","",VLOOKUP(LEFT(A113,1),club,2,FALSE))</f>
        <v>Highgate</v>
      </c>
      <c r="E113" s="93">
        <v>11.16</v>
      </c>
      <c r="F113" s="37">
        <f>Decsheets!$V$5</f>
        <v>8.0</v>
      </c>
      <c r="G113" s="29"/>
      <c r="H113" s="29"/>
      <c r="I113" s="39"/>
      <c r="J113" s="35" t="str">
        <f>IF($A113="","",IF(LEFT($A113,1)=J$13,$F113,""))</f>
        <v/>
      </c>
      <c r="K113" s="35" t="str">
        <f>IF($A113="","",IF(LEFT($A113,1)=K$13,$F113,""))</f>
        <v/>
      </c>
      <c r="L113" s="35">
        <f>IF($A113="","",IF(LEFT($A113,1)=L$13,$F113,""))</f>
        <v>8.0</v>
      </c>
      <c r="M113" s="35" t="str">
        <f>IF($A113="","",IF(LEFT($A113,1)=M$13,$F113,""))</f>
        <v/>
      </c>
      <c r="N113" s="35" t="str">
        <f>IF($A113="","",IF(LEFT($A113,1)=N$13,$F113,""))</f>
        <v/>
      </c>
      <c r="O113" s="35" t="str">
        <f>IF($A113="","",IF(LEFT($A113,1)=O$13,$F113,""))</f>
        <v/>
      </c>
      <c r="P113" s="35" t="str">
        <f>IF($A113="","",IF(LEFT($A113,1)=P$13,$F113,""))</f>
        <v/>
      </c>
      <c r="Q113" s="35" t="str">
        <f>IF($A113="","",IF(LEFT($A113,1)=Q$13,$F113,""))</f>
        <v/>
      </c>
      <c r="R113" s="35"/>
      <c r="S113" s="29"/>
      <c r="T113" s="21" t="s">
        <v>128</v>
      </c>
      <c r="U113" s="21" t="s">
        <v>173</v>
      </c>
      <c r="V113" s="124" t="s">
        <v>199</v>
      </c>
      <c r="W113" s="21" t="s">
        <v>15</v>
      </c>
    </row>
    <row r="114" spans="1:24">
      <c r="A114" s="36" t="s">
        <v>175</v>
      </c>
      <c r="B114" s="62">
        <v>2.0</v>
      </c>
      <c r="C114" s="37" t="str">
        <f>IF(A114="","",VLOOKUP($A$112,IF(LEN(A114)=2,U13GB,U13GA),VLOOKUP(LEFT(A114,1),club,6,FALSE),FALSE))</f>
        <v>Kyerah Scott</v>
      </c>
      <c r="D114" s="37" t="str">
        <f>IF(A114="","",VLOOKUP(LEFT(A114,1),club,2,FALSE))</f>
        <v>Heathside</v>
      </c>
      <c r="E114" s="93">
        <v>10.53</v>
      </c>
      <c r="F114" s="37">
        <f>Decsheets!$V$6</f>
        <v>7.0</v>
      </c>
      <c r="G114" s="29"/>
      <c r="H114" s="29"/>
      <c r="I114" s="39"/>
      <c r="J114" s="35" t="str">
        <f>IF($A114="","",IF(LEFT($A114,1)=J$13,$F114,""))</f>
        <v/>
      </c>
      <c r="K114" s="35" t="str">
        <f>IF($A114="","",IF(LEFT($A114,1)=K$13,$F114,""))</f>
        <v/>
      </c>
      <c r="L114" s="35" t="str">
        <f>IF($A114="","",IF(LEFT($A114,1)=L$13,$F114,""))</f>
        <v/>
      </c>
      <c r="M114" s="35">
        <f>IF($A114="","",IF(LEFT($A114,1)=M$13,$F114,""))</f>
        <v>7.0</v>
      </c>
      <c r="N114" s="35" t="str">
        <f>IF($A114="","",IF(LEFT($A114,1)=N$13,$F114,""))</f>
        <v/>
      </c>
      <c r="O114" s="35" t="str">
        <f>IF($A114="","",IF(LEFT($A114,1)=O$13,$F114,""))</f>
        <v/>
      </c>
      <c r="P114" s="35" t="str">
        <f>IF($A114="","",IF(LEFT($A114,1)=P$13,$F114,""))</f>
        <v/>
      </c>
      <c r="Q114" s="35" t="str">
        <f>IF($A114="","",IF(LEFT($A114,1)=Q$13,$F114,""))</f>
        <v/>
      </c>
      <c r="R114" s="35"/>
      <c r="S114" s="29"/>
      <c r="T114" s="21" t="s">
        <v>128</v>
      </c>
      <c r="U114" s="21" t="s">
        <v>173</v>
      </c>
      <c r="V114" s="124" t="s">
        <v>199</v>
      </c>
      <c r="W114" s="21" t="s">
        <v>15</v>
      </c>
    </row>
    <row r="115" spans="1:24">
      <c r="A115" s="36"/>
      <c r="B115" s="62">
        <v>3.0</v>
      </c>
      <c r="C115" s="37" t="str">
        <f>IF(A115="","",VLOOKUP($A$112,IF(LEN(A115)=2,U13GB,U13GA),VLOOKUP(LEFT(A115,1),club,6,FALSE),FALSE))</f>
        <v/>
      </c>
      <c r="D115" s="37" t="str">
        <f>IF(A115="","",VLOOKUP(LEFT(A115,1),club,2,FALSE))</f>
        <v/>
      </c>
      <c r="E115" s="93"/>
      <c r="F115" s="37">
        <f>Decsheets!$V$7</f>
        <v>6.0</v>
      </c>
      <c r="G115" s="29"/>
      <c r="H115" s="29"/>
      <c r="I115" s="39"/>
      <c r="J115" s="35" t="str">
        <f>IF($A115="","",IF(LEFT($A115,1)=J$13,$F115,""))</f>
        <v/>
      </c>
      <c r="K115" s="35" t="str">
        <f>IF($A115="","",IF(LEFT($A115,1)=K$13,$F115,""))</f>
        <v/>
      </c>
      <c r="L115" s="35" t="str">
        <f>IF($A115="","",IF(LEFT($A115,1)=L$13,$F115,""))</f>
        <v/>
      </c>
      <c r="M115" s="35" t="str">
        <f>IF($A115="","",IF(LEFT($A115,1)=M$13,$F115,""))</f>
        <v/>
      </c>
      <c r="N115" s="35" t="str">
        <f>IF($A115="","",IF(LEFT($A115,1)=N$13,$F115,""))</f>
        <v/>
      </c>
      <c r="O115" s="35" t="str">
        <f>IF($A115="","",IF(LEFT($A115,1)=O$13,$F115,""))</f>
        <v/>
      </c>
      <c r="P115" s="35" t="str">
        <f>IF($A115="","",IF(LEFT($A115,1)=P$13,$F115,""))</f>
        <v/>
      </c>
      <c r="Q115" s="35" t="str">
        <f>IF($A115="","",IF(LEFT($A115,1)=Q$13,$F115,""))</f>
        <v/>
      </c>
      <c r="R115" s="35"/>
      <c r="S115" s="29"/>
      <c r="T115" s="21" t="s">
        <v>128</v>
      </c>
      <c r="U115" s="21" t="s">
        <v>173</v>
      </c>
      <c r="V115" s="124" t="s">
        <v>199</v>
      </c>
      <c r="W115" s="21" t="s">
        <v>15</v>
      </c>
    </row>
    <row r="116" spans="1:24">
      <c r="A116" s="36"/>
      <c r="B116" s="62" t="s">
        <v>114</v>
      </c>
      <c r="C116" s="37" t="str">
        <f>IF(A116="","",VLOOKUP($A$112,IF(LEN(A116)=2,U13GB,U13GA),VLOOKUP(LEFT(A116,1),club,6,FALSE),FALSE))</f>
        <v/>
      </c>
      <c r="D116" s="37" t="str">
        <f>IF(A116="","",VLOOKUP(LEFT(A116,1),club,2,FALSE))</f>
        <v/>
      </c>
      <c r="E116" s="93"/>
      <c r="F116" s="37">
        <f>Decsheets!$V$8</f>
        <v>5.0</v>
      </c>
      <c r="G116" s="29"/>
      <c r="H116" s="29"/>
      <c r="I116" s="39"/>
      <c r="J116" s="35" t="str">
        <f>IF($A116="","",IF(LEFT($A116,1)=J$13,$F116,""))</f>
        <v/>
      </c>
      <c r="K116" s="35" t="str">
        <f>IF($A116="","",IF(LEFT($A116,1)=K$13,$F116,""))</f>
        <v/>
      </c>
      <c r="L116" s="35" t="str">
        <f>IF($A116="","",IF(LEFT($A116,1)=L$13,$F116,""))</f>
        <v/>
      </c>
      <c r="M116" s="35" t="str">
        <f>IF($A116="","",IF(LEFT($A116,1)=M$13,$F116,""))</f>
        <v/>
      </c>
      <c r="N116" s="35" t="str">
        <f>IF($A116="","",IF(LEFT($A116,1)=N$13,$F116,""))</f>
        <v/>
      </c>
      <c r="O116" s="35" t="str">
        <f>IF($A116="","",IF(LEFT($A116,1)=O$13,$F116,""))</f>
        <v/>
      </c>
      <c r="P116" s="35" t="str">
        <f>IF($A116="","",IF(LEFT($A116,1)=P$13,$F116,""))</f>
        <v/>
      </c>
      <c r="Q116" s="35" t="str">
        <f>IF($A116="","",IF(LEFT($A116,1)=Q$13,$F116,""))</f>
        <v/>
      </c>
      <c r="R116" s="35"/>
      <c r="S116" s="29"/>
      <c r="T116" s="21" t="s">
        <v>128</v>
      </c>
      <c r="U116" s="21" t="s">
        <v>173</v>
      </c>
      <c r="V116" s="124" t="s">
        <v>199</v>
      </c>
      <c r="W116" s="21" t="s">
        <v>15</v>
      </c>
    </row>
    <row r="117" spans="1:24">
      <c r="A117" s="36"/>
      <c r="B117" s="62" t="s">
        <v>115</v>
      </c>
      <c r="C117" s="37" t="str">
        <f>IF(A117="","",VLOOKUP($A$112,IF(LEN(A117)=2,U13GB,U13GA),VLOOKUP(LEFT(A117,1),club,6,FALSE),FALSE))</f>
        <v/>
      </c>
      <c r="D117" s="37" t="str">
        <f>IF(A117="","",VLOOKUP(LEFT(A117,1),club,2,FALSE))</f>
        <v/>
      </c>
      <c r="E117" s="93"/>
      <c r="F117" s="37">
        <f>Decsheets!$V$9</f>
        <v>4.0</v>
      </c>
      <c r="G117" s="29"/>
      <c r="H117" s="29"/>
      <c r="I117" s="39"/>
      <c r="J117" s="35" t="str">
        <f>IF($A117="","",IF(LEFT($A117,1)=J$13,$F117,""))</f>
        <v/>
      </c>
      <c r="K117" s="35" t="str">
        <f>IF($A117="","",IF(LEFT($A117,1)=K$13,$F117,""))</f>
        <v/>
      </c>
      <c r="L117" s="35" t="str">
        <f>IF($A117="","",IF(LEFT($A117,1)=L$13,$F117,""))</f>
        <v/>
      </c>
      <c r="M117" s="35" t="str">
        <f>IF($A117="","",IF(LEFT($A117,1)=M$13,$F117,""))</f>
        <v/>
      </c>
      <c r="N117" s="35" t="str">
        <f>IF($A117="","",IF(LEFT($A117,1)=N$13,$F117,""))</f>
        <v/>
      </c>
      <c r="O117" s="35" t="str">
        <f>IF($A117="","",IF(LEFT($A117,1)=O$13,$F117,""))</f>
        <v/>
      </c>
      <c r="P117" s="35" t="str">
        <f>IF($A117="","",IF(LEFT($A117,1)=P$13,$F117,""))</f>
        <v/>
      </c>
      <c r="Q117" s="35" t="str">
        <f>IF($A117="","",IF(LEFT($A117,1)=Q$13,$F117,""))</f>
        <v/>
      </c>
      <c r="R117" s="35"/>
      <c r="S117" s="29"/>
      <c r="T117" s="21" t="s">
        <v>128</v>
      </c>
      <c r="U117" s="21" t="s">
        <v>173</v>
      </c>
      <c r="V117" s="124" t="s">
        <v>199</v>
      </c>
      <c r="W117" s="21" t="s">
        <v>15</v>
      </c>
    </row>
    <row r="118" spans="1:24">
      <c r="A118" s="36"/>
      <c r="B118" s="62" t="s">
        <v>116</v>
      </c>
      <c r="C118" s="37" t="str">
        <f>IF(A118="","",VLOOKUP($A$112,IF(LEN(A118)=2,U13GB,U13GA),VLOOKUP(LEFT(A118,1),club,6,FALSE),FALSE))</f>
        <v/>
      </c>
      <c r="D118" s="37" t="str">
        <f>IF(A118="","",VLOOKUP(LEFT(A118,1),club,2,FALSE))</f>
        <v/>
      </c>
      <c r="E118" s="93"/>
      <c r="F118" s="37">
        <f>Decsheets!$V$10</f>
        <v>3.0</v>
      </c>
      <c r="G118" s="29"/>
      <c r="H118" s="29"/>
      <c r="I118" s="39"/>
      <c r="J118" s="35" t="str">
        <f>IF($A118="","",IF(LEFT($A118,1)=J$13,$F118,""))</f>
        <v/>
      </c>
      <c r="K118" s="35" t="str">
        <f>IF($A118="","",IF(LEFT($A118,1)=K$13,$F118,""))</f>
        <v/>
      </c>
      <c r="L118" s="35" t="str">
        <f>IF($A118="","",IF(LEFT($A118,1)=L$13,$F118,""))</f>
        <v/>
      </c>
      <c r="M118" s="35" t="str">
        <f>IF($A118="","",IF(LEFT($A118,1)=M$13,$F118,""))</f>
        <v/>
      </c>
      <c r="N118" s="35" t="str">
        <f>IF($A118="","",IF(LEFT($A118,1)=N$13,$F118,""))</f>
        <v/>
      </c>
      <c r="O118" s="35" t="str">
        <f>IF($A118="","",IF(LEFT($A118,1)=O$13,$F118,""))</f>
        <v/>
      </c>
      <c r="P118" s="35" t="str">
        <f>IF($A118="","",IF(LEFT($A118,1)=P$13,$F118,""))</f>
        <v/>
      </c>
      <c r="Q118" s="35" t="str">
        <f>IF($A118="","",IF(LEFT($A118,1)=Q$13,$F118,""))</f>
        <v/>
      </c>
      <c r="R118" s="35"/>
      <c r="S118" s="29"/>
      <c r="T118" s="21" t="s">
        <v>128</v>
      </c>
      <c r="U118" s="21" t="s">
        <v>173</v>
      </c>
      <c r="V118" s="124" t="s">
        <v>199</v>
      </c>
      <c r="W118" s="21" t="s">
        <v>15</v>
      </c>
    </row>
    <row r="119" spans="1:24">
      <c r="A119" s="36"/>
      <c r="B119" s="62" t="s">
        <v>117</v>
      </c>
      <c r="C119" s="37" t="str">
        <f>IF(A119="","",VLOOKUP($A$112,IF(LEN(A119)=2,U13GB,U13GA),VLOOKUP(LEFT(A119,1),club,6,FALSE),FALSE))</f>
        <v/>
      </c>
      <c r="D119" s="37" t="str">
        <f>IF(A119="","",VLOOKUP(LEFT(A119,1),club,2,FALSE))</f>
        <v/>
      </c>
      <c r="E119" s="93"/>
      <c r="F119" s="37">
        <f>Decsheets!$V$11</f>
        <v>2.0</v>
      </c>
      <c r="G119" s="29"/>
      <c r="H119" s="29"/>
      <c r="I119" s="39"/>
      <c r="J119" s="35" t="str">
        <f>IF($A119="","",IF(LEFT($A119,1)=J$13,$F119,""))</f>
        <v/>
      </c>
      <c r="K119" s="35" t="str">
        <f>IF($A119="","",IF(LEFT($A119,1)=K$13,$F119,""))</f>
        <v/>
      </c>
      <c r="L119" s="35" t="str">
        <f>IF($A119="","",IF(LEFT($A119,1)=L$13,$F119,""))</f>
        <v/>
      </c>
      <c r="M119" s="35" t="str">
        <f>IF($A119="","",IF(LEFT($A119,1)=M$13,$F119,""))</f>
        <v/>
      </c>
      <c r="N119" s="35" t="str">
        <f>IF($A119="","",IF(LEFT($A119,1)=N$13,$F119,""))</f>
        <v/>
      </c>
      <c r="O119" s="35" t="str">
        <f>IF($A119="","",IF(LEFT($A119,1)=O$13,$F119,""))</f>
        <v/>
      </c>
      <c r="P119" s="35" t="str">
        <f>IF($A119="","",IF(LEFT($A119,1)=P$13,$F119,""))</f>
        <v/>
      </c>
      <c r="Q119" s="35" t="str">
        <f>IF($A119="","",IF(LEFT($A119,1)=Q$13,$F119,""))</f>
        <v/>
      </c>
      <c r="R119" s="35"/>
      <c r="S119" s="29"/>
      <c r="T119" s="21" t="s">
        <v>128</v>
      </c>
      <c r="U119" s="21" t="s">
        <v>173</v>
      </c>
      <c r="V119" s="124" t="s">
        <v>199</v>
      </c>
      <c r="W119" s="21" t="s">
        <v>15</v>
      </c>
    </row>
    <row r="120" spans="1:24">
      <c r="A120" s="36"/>
      <c r="B120" s="62" t="s">
        <v>118</v>
      </c>
      <c r="C120" s="37" t="str">
        <f>IF(A120="","",VLOOKUP($A$112,IF(LEN(A120)=2,U13GB,U13GA),VLOOKUP(LEFT(A120,1),club,6,FALSE),FALSE))</f>
        <v/>
      </c>
      <c r="D120" s="37" t="str">
        <f>IF(A120="","",VLOOKUP(LEFT(A120,1),club,2,FALSE))</f>
        <v/>
      </c>
      <c r="E120" s="93"/>
      <c r="F120" s="37">
        <f>Decsheets!$V$12</f>
        <v>1.0</v>
      </c>
      <c r="G120" s="29"/>
      <c r="H120" s="29"/>
      <c r="I120" s="39"/>
      <c r="J120" s="35" t="str">
        <f>IF($A120="","",IF(LEFT($A120,1)=J$13,$F120,""))</f>
        <v/>
      </c>
      <c r="K120" s="35" t="str">
        <f>IF($A120="","",IF(LEFT($A120,1)=K$13,$F120,""))</f>
        <v/>
      </c>
      <c r="L120" s="35" t="str">
        <f>IF($A120="","",IF(LEFT($A120,1)=L$13,$F120,""))</f>
        <v/>
      </c>
      <c r="M120" s="35" t="str">
        <f>IF($A120="","",IF(LEFT($A120,1)=M$13,$F120,""))</f>
        <v/>
      </c>
      <c r="N120" s="35" t="str">
        <f>IF($A120="","",IF(LEFT($A120,1)=N$13,$F120,""))</f>
        <v/>
      </c>
      <c r="O120" s="35" t="str">
        <f>IF($A120="","",IF(LEFT($A120,1)=O$13,$F120,""))</f>
        <v/>
      </c>
      <c r="P120" s="35" t="str">
        <f>IF($A120="","",IF(LEFT($A120,1)=P$13,$F120,""))</f>
        <v/>
      </c>
      <c r="Q120" s="35" t="str">
        <f>IF($A120="","",IF(LEFT($A120,1)=Q$13,$F120,""))</f>
        <v/>
      </c>
      <c r="R120" s="35">
        <f>SUM(Decsheets!$V$5:$V$12)-(SUM(J113:Q120))</f>
        <v>21.0</v>
      </c>
      <c r="S120" s="29"/>
      <c r="T120" s="21" t="s">
        <v>128</v>
      </c>
      <c r="U120" s="21" t="s">
        <v>173</v>
      </c>
      <c r="V120" s="124" t="s">
        <v>199</v>
      </c>
      <c r="W120" s="21" t="s">
        <v>15</v>
      </c>
    </row>
    <row r="121" spans="1:24">
      <c r="A121" s="32" t="s">
        <v>169</v>
      </c>
      <c r="B121" s="61"/>
      <c r="C121" s="40" t="s">
        <v>201</v>
      </c>
      <c r="D121" s="39"/>
      <c r="E121" s="28" t="s">
        <v>145</v>
      </c>
      <c r="F121" s="39"/>
      <c r="G121" s="29"/>
      <c r="H121" s="29"/>
      <c r="I121" s="29"/>
      <c r="J121" s="35"/>
      <c r="K121" s="35"/>
      <c r="L121" s="35"/>
      <c r="M121" s="35"/>
      <c r="N121" s="35"/>
      <c r="O121" s="35"/>
      <c r="P121" s="35"/>
      <c r="Q121" s="35"/>
      <c r="R121" s="35"/>
      <c r="S121" s="29" t="s">
        <v>169</v>
      </c>
      <c r="V121" s="21"/>
      <c r="W121" s="21"/>
      <c r="X121" s="21"/>
    </row>
    <row r="122" spans="1:24">
      <c r="A122" s="36" t="s">
        <v>127</v>
      </c>
      <c r="B122" s="62">
        <v>1.0</v>
      </c>
      <c r="C122" s="37" t="str">
        <f>IF(A122="","",VLOOKUP($A$121,IF(LEN(A122)=2,U13GB,U13GA),VLOOKUP(LEFT(A122,1),club,6,FALSE),FALSE))</f>
        <v>TVH</v>
      </c>
      <c r="D122" s="37" t="str">
        <f>IF(A122="","",VLOOKUP(LEFT(A122,1),club,2,FALSE))</f>
        <v>TVH</v>
      </c>
      <c r="E122" s="93">
        <v>59.03</v>
      </c>
      <c r="F122" s="37">
        <f>Decsheets!$U$5</f>
        <v>16.0</v>
      </c>
      <c r="G122" s="29"/>
      <c r="H122" s="29"/>
      <c r="I122" s="39"/>
      <c r="J122" s="35" t="str">
        <f>IF($A122="","",IF(LEFT($A122,1)=J$13,$F122,""))</f>
        <v/>
      </c>
      <c r="K122" s="35" t="str">
        <f>IF($A122="","",IF(LEFT($A122,1)=K$13,$F122,""))</f>
        <v/>
      </c>
      <c r="L122" s="35" t="str">
        <f>IF($A122="","",IF(LEFT($A122,1)=L$13,$F122,""))</f>
        <v/>
      </c>
      <c r="M122" s="35" t="str">
        <f>IF($A122="","",IF(LEFT($A122,1)=M$13,$F122,""))</f>
        <v/>
      </c>
      <c r="N122" s="35">
        <f>IF($A122="","",IF(LEFT($A122,1)=N$13,$F122,""))</f>
        <v>16.0</v>
      </c>
      <c r="O122" s="35" t="str">
        <f>IF($A122="","",IF(LEFT($A122,1)=O$13,$F122,""))</f>
        <v/>
      </c>
      <c r="P122" s="35" t="str">
        <f>IF($A122="","",IF(LEFT($A122,1)=P$13,$F122,""))</f>
        <v/>
      </c>
      <c r="Q122" s="35" t="str">
        <f>IF($A122="","",IF(LEFT($A122,1)=Q$13,$F122,""))</f>
        <v/>
      </c>
      <c r="R122" s="35"/>
      <c r="S122" s="29"/>
      <c r="T122" s="21" t="s">
        <v>128</v>
      </c>
      <c r="U122" s="21" t="s">
        <v>173</v>
      </c>
      <c r="V122" s="124" t="s">
        <v>169</v>
      </c>
      <c r="W122" s="21"/>
    </row>
    <row r="123" spans="1:24">
      <c r="A123" s="36" t="s">
        <v>132</v>
      </c>
      <c r="B123" s="62">
        <v>2.0</v>
      </c>
      <c r="C123" s="37" t="str">
        <f>IF(A123="","",VLOOKUP($A$121,IF(LEN(A123)=2,U13GB,U13GA),VLOOKUP(LEFT(A123,1),club,6,FALSE),FALSE))</f>
        <v>Barnet</v>
      </c>
      <c r="D123" s="37" t="str">
        <f>IF(A123="","",VLOOKUP(LEFT(A123,1),club,2,FALSE))</f>
        <v>Barnet</v>
      </c>
      <c r="E123" s="93">
        <v>66.36</v>
      </c>
      <c r="F123" s="37">
        <f>Decsheets!$U$6</f>
        <v>14.0</v>
      </c>
      <c r="G123" s="29"/>
      <c r="H123" s="29"/>
      <c r="I123" s="39"/>
      <c r="J123" s="35" t="str">
        <f>IF($A123="","",IF(LEFT($A123,1)=J$13,$F123,""))</f>
        <v/>
      </c>
      <c r="K123" s="35" t="str">
        <f>IF($A123="","",IF(LEFT($A123,1)=K$13,$F123,""))</f>
        <v/>
      </c>
      <c r="L123" s="35" t="str">
        <f>IF($A123="","",IF(LEFT($A123,1)=L$13,$F123,""))</f>
        <v/>
      </c>
      <c r="M123" s="35" t="str">
        <f>IF($A123="","",IF(LEFT($A123,1)=M$13,$F123,""))</f>
        <v/>
      </c>
      <c r="N123" s="35" t="str">
        <f>IF($A123="","",IF(LEFT($A123,1)=N$13,$F123,""))</f>
        <v/>
      </c>
      <c r="O123" s="35" t="str">
        <f>IF($A123="","",IF(LEFT($A123,1)=O$13,$F123,""))</f>
        <v/>
      </c>
      <c r="P123" s="35">
        <f>IF($A123="","",IF(LEFT($A123,1)=P$13,$F123,""))</f>
        <v>14.0</v>
      </c>
      <c r="Q123" s="35" t="str">
        <f>IF($A123="","",IF(LEFT($A123,1)=Q$13,$F123,""))</f>
        <v/>
      </c>
      <c r="R123" s="35"/>
      <c r="S123" s="29"/>
      <c r="T123" s="21" t="s">
        <v>128</v>
      </c>
      <c r="U123" s="21" t="s">
        <v>173</v>
      </c>
      <c r="V123" s="124" t="s">
        <v>169</v>
      </c>
    </row>
    <row r="124" spans="1:24">
      <c r="A124" s="36"/>
      <c r="B124" s="62">
        <v>3.0</v>
      </c>
      <c r="C124" s="37" t="str">
        <f>IF(A124="","",VLOOKUP($A$121,IF(LEN(A124)=2,U13GB,U13GA),VLOOKUP(LEFT(A124,1),club,6,FALSE),FALSE))</f>
        <v/>
      </c>
      <c r="D124" s="37" t="str">
        <f>IF(A124="","",VLOOKUP(LEFT(A124,1),club,2,FALSE))</f>
        <v/>
      </c>
      <c r="E124" s="93"/>
      <c r="F124" s="37">
        <f>Decsheets!$U$7</f>
        <v>12.0</v>
      </c>
      <c r="G124" s="29"/>
      <c r="H124" s="29"/>
      <c r="I124" s="39"/>
      <c r="J124" s="35" t="str">
        <f>IF($A124="","",IF(LEFT($A124,1)=J$13,$F124,""))</f>
        <v/>
      </c>
      <c r="K124" s="35" t="str">
        <f>IF($A124="","",IF(LEFT($A124,1)=K$13,$F124,""))</f>
        <v/>
      </c>
      <c r="L124" s="35" t="str">
        <f>IF($A124="","",IF(LEFT($A124,1)=L$13,$F124,""))</f>
        <v/>
      </c>
      <c r="M124" s="35" t="str">
        <f>IF($A124="","",IF(LEFT($A124,1)=M$13,$F124,""))</f>
        <v/>
      </c>
      <c r="N124" s="35" t="str">
        <f>IF($A124="","",IF(LEFT($A124,1)=N$13,$F124,""))</f>
        <v/>
      </c>
      <c r="O124" s="35" t="str">
        <f>IF($A124="","",IF(LEFT($A124,1)=O$13,$F124,""))</f>
        <v/>
      </c>
      <c r="P124" s="35" t="str">
        <f>IF($A124="","",IF(LEFT($A124,1)=P$13,$F124,""))</f>
        <v/>
      </c>
      <c r="Q124" s="35" t="str">
        <f>IF($A124="","",IF(LEFT($A124,1)=Q$13,$F124,""))</f>
        <v/>
      </c>
      <c r="R124" s="35"/>
      <c r="S124" s="29"/>
      <c r="T124" s="21" t="s">
        <v>128</v>
      </c>
      <c r="U124" s="21" t="s">
        <v>173</v>
      </c>
      <c r="V124" s="124" t="s">
        <v>169</v>
      </c>
    </row>
    <row r="125" spans="1:24">
      <c r="A125" s="36"/>
      <c r="B125" s="62" t="s">
        <v>114</v>
      </c>
      <c r="C125" s="37" t="str">
        <f>IF(A125="","",VLOOKUP($A$121,IF(LEN(A125)=2,U13GB,U13GA),VLOOKUP(LEFT(A125,1),club,6,FALSE),FALSE))</f>
        <v/>
      </c>
      <c r="D125" s="37" t="str">
        <f>IF(A125="","",VLOOKUP(LEFT(A125,1),club,2,FALSE))</f>
        <v/>
      </c>
      <c r="E125" s="93"/>
      <c r="F125" s="37">
        <f>Decsheets!$U$8</f>
        <v>10.0</v>
      </c>
      <c r="G125" s="29"/>
      <c r="H125" s="29"/>
      <c r="I125" s="39"/>
      <c r="J125" s="35" t="str">
        <f>IF($A125="","",IF(LEFT($A125,1)=J$13,$F125,""))</f>
        <v/>
      </c>
      <c r="K125" s="35" t="str">
        <f>IF($A125="","",IF(LEFT($A125,1)=K$13,$F125,""))</f>
        <v/>
      </c>
      <c r="L125" s="35" t="str">
        <f>IF($A125="","",IF(LEFT($A125,1)=L$13,$F125,""))</f>
        <v/>
      </c>
      <c r="M125" s="35" t="str">
        <f>IF($A125="","",IF(LEFT($A125,1)=M$13,$F125,""))</f>
        <v/>
      </c>
      <c r="N125" s="35" t="str">
        <f>IF($A125="","",IF(LEFT($A125,1)=N$13,$F125,""))</f>
        <v/>
      </c>
      <c r="O125" s="35" t="str">
        <f>IF($A125="","",IF(LEFT($A125,1)=O$13,$F125,""))</f>
        <v/>
      </c>
      <c r="P125" s="35" t="str">
        <f>IF($A125="","",IF(LEFT($A125,1)=P$13,$F125,""))</f>
        <v/>
      </c>
      <c r="Q125" s="35" t="str">
        <f>IF($A125="","",IF(LEFT($A125,1)=Q$13,$F125,""))</f>
        <v/>
      </c>
      <c r="R125" s="35"/>
      <c r="S125" s="29"/>
      <c r="T125" s="21" t="s">
        <v>128</v>
      </c>
      <c r="U125" s="21" t="s">
        <v>173</v>
      </c>
      <c r="V125" s="124" t="s">
        <v>169</v>
      </c>
    </row>
    <row r="126" spans="1:24">
      <c r="A126" s="36"/>
      <c r="B126" s="62" t="s">
        <v>115</v>
      </c>
      <c r="C126" s="37" t="str">
        <f>IF(A126="","",VLOOKUP($A$121,IF(LEN(A126)=2,U13GB,U13GA),VLOOKUP(LEFT(A126,1),club,6,FALSE),FALSE))</f>
        <v/>
      </c>
      <c r="D126" s="37" t="str">
        <f>IF(A126="","",VLOOKUP(LEFT(A126,1),club,2,FALSE))</f>
        <v/>
      </c>
      <c r="E126" s="93"/>
      <c r="F126" s="37">
        <f>Decsheets!$U$9</f>
        <v>8.0</v>
      </c>
      <c r="G126" s="29"/>
      <c r="H126" s="29"/>
      <c r="I126" s="39"/>
      <c r="J126" s="35" t="str">
        <f>IF($A126="","",IF(LEFT($A126,1)=J$13,$F126,""))</f>
        <v/>
      </c>
      <c r="K126" s="35" t="str">
        <f>IF($A126="","",IF(LEFT($A126,1)=K$13,$F126,""))</f>
        <v/>
      </c>
      <c r="L126" s="35" t="str">
        <f>IF($A126="","",IF(LEFT($A126,1)=L$13,$F126,""))</f>
        <v/>
      </c>
      <c r="M126" s="35" t="str">
        <f>IF($A126="","",IF(LEFT($A126,1)=M$13,$F126,""))</f>
        <v/>
      </c>
      <c r="N126" s="35" t="str">
        <f>IF($A126="","",IF(LEFT($A126,1)=N$13,$F126,""))</f>
        <v/>
      </c>
      <c r="O126" s="35" t="str">
        <f>IF($A126="","",IF(LEFT($A126,1)=O$13,$F126,""))</f>
        <v/>
      </c>
      <c r="P126" s="35" t="str">
        <f>IF($A126="","",IF(LEFT($A126,1)=P$13,$F126,""))</f>
        <v/>
      </c>
      <c r="Q126" s="35" t="str">
        <f>IF($A126="","",IF(LEFT($A126,1)=Q$13,$F126,""))</f>
        <v/>
      </c>
      <c r="R126" s="35"/>
      <c r="S126" s="29"/>
      <c r="T126" s="21" t="s">
        <v>128</v>
      </c>
      <c r="U126" s="21" t="s">
        <v>173</v>
      </c>
      <c r="V126" s="124" t="s">
        <v>169</v>
      </c>
    </row>
    <row r="127" spans="1:24">
      <c r="A127" s="36"/>
      <c r="B127" s="62" t="s">
        <v>116</v>
      </c>
      <c r="C127" s="37" t="str">
        <f>IF(A127="","",VLOOKUP($A$121,IF(LEN(A127)=2,U13GB,U13GA),VLOOKUP(LEFT(A127,1),club,6,FALSE),FALSE))</f>
        <v/>
      </c>
      <c r="D127" s="37" t="str">
        <f>IF(A127="","",VLOOKUP(LEFT(A127,1),club,2,FALSE))</f>
        <v/>
      </c>
      <c r="E127" s="93"/>
      <c r="F127" s="37">
        <f>Decsheets!$U$10</f>
        <v>6.0</v>
      </c>
      <c r="G127" s="29"/>
      <c r="H127" s="29"/>
      <c r="I127" s="39"/>
      <c r="J127" s="35" t="str">
        <f>IF($A127="","",IF(LEFT($A127,1)=J$13,$F127,""))</f>
        <v/>
      </c>
      <c r="K127" s="35" t="str">
        <f>IF($A127="","",IF(LEFT($A127,1)=K$13,$F127,""))</f>
        <v/>
      </c>
      <c r="L127" s="35" t="str">
        <f>IF($A127="","",IF(LEFT($A127,1)=L$13,$F127,""))</f>
        <v/>
      </c>
      <c r="M127" s="35" t="str">
        <f>IF($A127="","",IF(LEFT($A127,1)=M$13,$F127,""))</f>
        <v/>
      </c>
      <c r="N127" s="35" t="str">
        <f>IF($A127="","",IF(LEFT($A127,1)=N$13,$F127,""))</f>
        <v/>
      </c>
      <c r="O127" s="35" t="str">
        <f>IF($A127="","",IF(LEFT($A127,1)=O$13,$F127,""))</f>
        <v/>
      </c>
      <c r="P127" s="35" t="str">
        <f>IF($A127="","",IF(LEFT($A127,1)=P$13,$F127,""))</f>
        <v/>
      </c>
      <c r="Q127" s="35" t="str">
        <f>IF($A127="","",IF(LEFT($A127,1)=Q$13,$F127,""))</f>
        <v/>
      </c>
      <c r="R127" s="35"/>
      <c r="S127" s="29"/>
      <c r="T127" s="21" t="s">
        <v>128</v>
      </c>
      <c r="U127" s="21" t="s">
        <v>173</v>
      </c>
      <c r="V127" s="124" t="s">
        <v>169</v>
      </c>
    </row>
    <row r="128" spans="1:24">
      <c r="A128" s="36"/>
      <c r="B128" s="62" t="s">
        <v>117</v>
      </c>
      <c r="C128" s="37" t="str">
        <f>IF(A128="","",VLOOKUP($A$121,IF(LEN(A128)=2,U13GB,U13GA),VLOOKUP(LEFT(A128,1),club,6,FALSE),FALSE))</f>
        <v/>
      </c>
      <c r="D128" s="37" t="str">
        <f>IF(A128="","",VLOOKUP(LEFT(A128,1),club,2,FALSE))</f>
        <v/>
      </c>
      <c r="E128" s="93"/>
      <c r="F128" s="37">
        <f>Decsheets!$U$11</f>
        <v>4.0</v>
      </c>
      <c r="G128" s="29"/>
      <c r="H128" s="29"/>
      <c r="I128" s="39"/>
      <c r="J128" s="35" t="str">
        <f>IF($A128="","",IF(LEFT($A128,1)=J$13,$F128,""))</f>
        <v/>
      </c>
      <c r="K128" s="35" t="str">
        <f>IF($A128="","",IF(LEFT($A128,1)=K$13,$F128,""))</f>
        <v/>
      </c>
      <c r="L128" s="35" t="str">
        <f>IF($A128="","",IF(LEFT($A128,1)=L$13,$F128,""))</f>
        <v/>
      </c>
      <c r="M128" s="35" t="str">
        <f>IF($A128="","",IF(LEFT($A128,1)=M$13,$F128,""))</f>
        <v/>
      </c>
      <c r="N128" s="35" t="str">
        <f>IF($A128="","",IF(LEFT($A128,1)=N$13,$F128,""))</f>
        <v/>
      </c>
      <c r="O128" s="35" t="str">
        <f>IF($A128="","",IF(LEFT($A128,1)=O$13,$F128,""))</f>
        <v/>
      </c>
      <c r="P128" s="35" t="str">
        <f>IF($A128="","",IF(LEFT($A128,1)=P$13,$F128,""))</f>
        <v/>
      </c>
      <c r="Q128" s="35" t="str">
        <f>IF($A128="","",IF(LEFT($A128,1)=Q$13,$F128,""))</f>
        <v/>
      </c>
      <c r="R128" s="35"/>
      <c r="S128" s="29"/>
      <c r="T128" s="21" t="s">
        <v>128</v>
      </c>
      <c r="U128" s="21" t="s">
        <v>173</v>
      </c>
      <c r="V128" s="124" t="s">
        <v>169</v>
      </c>
    </row>
    <row r="129" spans="1:24">
      <c r="A129" s="36"/>
      <c r="B129" s="62" t="s">
        <v>118</v>
      </c>
      <c r="C129" s="37" t="str">
        <f>IF(A129="","",VLOOKUP($A$121,IF(LEN(A129)=2,U13GB,U13GA),VLOOKUP(LEFT(A129,1),club,6,FALSE),FALSE))</f>
        <v/>
      </c>
      <c r="D129" s="37" t="str">
        <f>IF(A129="","",VLOOKUP(LEFT(A129,1),club,2,FALSE))</f>
        <v/>
      </c>
      <c r="E129" s="93"/>
      <c r="F129" s="37">
        <f>Decsheets!$U$12</f>
        <v>2.0</v>
      </c>
      <c r="G129" s="29"/>
      <c r="H129" s="29"/>
      <c r="I129" s="39"/>
      <c r="J129" s="35" t="str">
        <f>IF($A129="","",IF(LEFT($A129,1)=J$13,$F129,""))</f>
        <v/>
      </c>
      <c r="K129" s="35" t="str">
        <f>IF($A129="","",IF(LEFT($A129,1)=K$13,$F129,""))</f>
        <v/>
      </c>
      <c r="L129" s="35" t="str">
        <f>IF($A129="","",IF(LEFT($A129,1)=L$13,$F129,""))</f>
        <v/>
      </c>
      <c r="M129" s="35" t="str">
        <f>IF($A129="","",IF(LEFT($A129,1)=M$13,$F129,""))</f>
        <v/>
      </c>
      <c r="N129" s="35" t="str">
        <f>IF($A129="","",IF(LEFT($A129,1)=N$13,$F129,""))</f>
        <v/>
      </c>
      <c r="O129" s="35" t="str">
        <f>IF($A129="","",IF(LEFT($A129,1)=O$13,$F129,""))</f>
        <v/>
      </c>
      <c r="P129" s="35" t="str">
        <f>IF($A129="","",IF(LEFT($A129,1)=P$13,$F129,""))</f>
        <v/>
      </c>
      <c r="Q129" s="35" t="str">
        <f>IF($A129="","",IF(LEFT($A129,1)=Q$13,$F129,""))</f>
        <v/>
      </c>
      <c r="R129" s="35">
        <f>SUM(Decsheets!$U$5:$U$12)-(SUM(J122:Q129))</f>
        <v>42.0</v>
      </c>
      <c r="S129" s="29"/>
      <c r="T129" s="21" t="s">
        <v>128</v>
      </c>
      <c r="U129" s="21" t="s">
        <v>173</v>
      </c>
      <c r="V129" s="124" t="s">
        <v>169</v>
      </c>
    </row>
    <row r="130" spans="1:24" s="21" customFormat="1">
      <c r="B130" s="21"/>
      <c r="F130" s="21"/>
    </row>
    <row r="131" spans="1:24" s="21" customFormat="1">
      <c r="B131" s="21"/>
      <c r="F131" s="21"/>
      <c r="X131" s="21"/>
    </row>
    <row r="132" spans="1:24" s="21" customFormat="1">
      <c r="B132" s="21"/>
      <c r="F132" s="21"/>
      <c r="X132" s="21"/>
    </row>
    <row r="133" spans="1:24" s="21" customFormat="1">
      <c r="B133" s="21"/>
      <c r="F133" s="21"/>
      <c r="X133" s="21"/>
    </row>
    <row r="134" spans="1:24" s="21" customFormat="1">
      <c r="B134" s="21"/>
      <c r="F134" s="21"/>
      <c r="X134" s="21"/>
    </row>
    <row r="135" spans="1:24" s="21" customFormat="1">
      <c r="B135" s="21"/>
      <c r="F135" s="21"/>
      <c r="X135" s="21"/>
    </row>
    <row r="136" spans="1:24" s="21" customFormat="1">
      <c r="B136" s="21"/>
      <c r="F136" s="21"/>
      <c r="X136" s="21"/>
    </row>
    <row r="137" spans="1:24" s="21" customFormat="1">
      <c r="B137" s="21"/>
      <c r="F137" s="21"/>
      <c r="X137" s="21"/>
    </row>
    <row r="138" spans="1:24" s="21" customFormat="1">
      <c r="B138" s="21"/>
      <c r="F138" s="21"/>
      <c r="X138" s="21"/>
    </row>
    <row r="139" spans="1:24" s="21" customFormat="1">
      <c r="B139" s="21"/>
      <c r="F139" s="21"/>
    </row>
    <row r="140" spans="1:24" s="21" customFormat="1">
      <c r="B140" s="21"/>
      <c r="F140" s="21"/>
      <c r="X140" s="21"/>
    </row>
    <row r="141" spans="1:24" s="21" customFormat="1">
      <c r="B141" s="21"/>
      <c r="F141" s="21"/>
      <c r="X141" s="21"/>
    </row>
    <row r="142" spans="1:24" s="21" customFormat="1">
      <c r="B142" s="21"/>
      <c r="F142" s="21"/>
      <c r="X142" s="21"/>
    </row>
    <row r="143" spans="1:24" s="21" customFormat="1">
      <c r="B143" s="21"/>
      <c r="F143" s="21"/>
      <c r="X143" s="21"/>
    </row>
    <row r="144" spans="1:24" s="21" customFormat="1">
      <c r="B144" s="21"/>
      <c r="F144" s="21"/>
      <c r="X144" s="21"/>
    </row>
    <row r="145" spans="1:24" s="21" customFormat="1">
      <c r="B145" s="21"/>
      <c r="F145" s="21"/>
      <c r="X145" s="21"/>
    </row>
    <row r="146" spans="1:24" s="21" customFormat="1">
      <c r="B146" s="21"/>
      <c r="F146" s="21"/>
      <c r="X146" s="21"/>
    </row>
    <row r="147" spans="1:24" s="21" customFormat="1">
      <c r="B147" s="21"/>
      <c r="F147" s="21"/>
      <c r="X147" s="21"/>
    </row>
    <row r="148" spans="1:24" s="21" customFormat="1">
      <c r="B148" s="21"/>
      <c r="F148" s="21"/>
    </row>
    <row r="149" spans="1:24" s="21" customFormat="1">
      <c r="B149" s="21"/>
      <c r="F149" s="21"/>
    </row>
    <row r="150" spans="1:24" s="21" customFormat="1">
      <c r="B150" s="21"/>
      <c r="F150" s="21"/>
    </row>
    <row r="151" spans="1:24" s="21" customFormat="1">
      <c r="B151" s="21"/>
      <c r="F151" s="21"/>
    </row>
    <row r="152" spans="1:24" s="21" customFormat="1">
      <c r="B152" s="21"/>
      <c r="F152" s="21"/>
    </row>
    <row r="153" spans="1:24" s="21" customFormat="1">
      <c r="B153" s="21"/>
      <c r="F153" s="21"/>
    </row>
    <row r="154" spans="1:24" s="21" customFormat="1">
      <c r="B154" s="21"/>
      <c r="F154" s="21"/>
    </row>
    <row r="155" spans="1:24" s="21" customFormat="1">
      <c r="B155" s="21"/>
      <c r="F155" s="21"/>
    </row>
    <row r="156" spans="1:24" s="21" customFormat="1">
      <c r="B156" s="21"/>
      <c r="F156" s="21"/>
    </row>
    <row r="157" spans="1:24" s="21" customFormat="1">
      <c r="B157" s="21"/>
      <c r="F157" s="21"/>
    </row>
    <row r="158" spans="1:24" s="21" customFormat="1">
      <c r="B158" s="21"/>
      <c r="F158" s="21"/>
    </row>
    <row r="159" spans="1:24" s="21" customFormat="1">
      <c r="B159" s="21"/>
      <c r="F159" s="21"/>
    </row>
    <row r="160" spans="1:24" s="21" customFormat="1">
      <c r="B160" s="21"/>
      <c r="F160" s="21"/>
    </row>
  </sheetData>
  <mergeCells count="3">
    <mergeCell ref="P1:R1"/>
    <mergeCell ref="R11:R13"/>
    <mergeCell ref="A1:D1"/>
  </mergeCells>
  <conditionalFormatting sqref="E15:E21">
    <cfRule type="expression" dxfId="11" priority="24">
      <formula>IF($E15="",FALSE,$E14&gt;$E15)</formula>
    </cfRule>
  </conditionalFormatting>
  <conditionalFormatting sqref="E24:E30">
    <cfRule type="expression" dxfId="12" priority="23">
      <formula>IF($E24="",FALSE,$E23&gt;$E24)</formula>
    </cfRule>
  </conditionalFormatting>
  <conditionalFormatting sqref="E51:E57">
    <cfRule type="expression" dxfId="13" priority="22">
      <formula>IF($E51="",FALSE,$E50&gt;$E51)</formula>
    </cfRule>
  </conditionalFormatting>
  <conditionalFormatting sqref="E64:E66">
    <cfRule type="expression" dxfId="14" priority="21">
      <formula>IF($E64="",FALSE,$E63&gt;$E64)</formula>
    </cfRule>
  </conditionalFormatting>
  <conditionalFormatting sqref="E33:E39">
    <cfRule type="expression" dxfId="15" priority="20">
      <formula>IF($E33="",FALSE,$E32&gt;$E33)</formula>
    </cfRule>
  </conditionalFormatting>
  <conditionalFormatting sqref="E42:E48">
    <cfRule type="expression" dxfId="16" priority="19">
      <formula>IF($E42="",FALSE,$E41&gt;$E42)</formula>
    </cfRule>
  </conditionalFormatting>
  <conditionalFormatting sqref="E69">
    <cfRule type="expression" dxfId="17" priority="14">
      <formula>IF($E69="",FALSE,$E68&lt;$E69)</formula>
    </cfRule>
  </conditionalFormatting>
  <conditionalFormatting sqref="E70:E75">
    <cfRule type="expression" dxfId="18" priority="13">
      <formula>IF($E70="",FALSE,$E69&lt;$E70)</formula>
    </cfRule>
  </conditionalFormatting>
  <conditionalFormatting sqref="E78">
    <cfRule type="expression" dxfId="19" priority="12">
      <formula>IF($E78="",FALSE,$E77&lt;$E78)</formula>
    </cfRule>
  </conditionalFormatting>
  <conditionalFormatting sqref="E79:E84">
    <cfRule type="expression" dxfId="20" priority="11">
      <formula>IF($E79="",FALSE,$E78&lt;$E79)</formula>
    </cfRule>
  </conditionalFormatting>
  <conditionalFormatting sqref="E87">
    <cfRule type="expression" dxfId="21" priority="10">
      <formula>IF($E87="",FALSE,$E86&lt;$E87)</formula>
    </cfRule>
  </conditionalFormatting>
  <conditionalFormatting sqref="E88:E93">
    <cfRule type="expression" dxfId="22" priority="9">
      <formula>IF($E88="",FALSE,$E87&lt;$E88)</formula>
    </cfRule>
  </conditionalFormatting>
  <conditionalFormatting sqref="E96">
    <cfRule type="expression" dxfId="23" priority="8">
      <formula>IF($E96="",FALSE,$E95&lt;$E96)</formula>
    </cfRule>
  </conditionalFormatting>
  <conditionalFormatting sqref="E97:E102">
    <cfRule type="expression" dxfId="24" priority="7">
      <formula>IF($E97="",FALSE,$E96&lt;$E97)</formula>
    </cfRule>
  </conditionalFormatting>
  <conditionalFormatting sqref="E105">
    <cfRule type="expression" dxfId="25" priority="6">
      <formula>IF($E105="",FALSE,$E104&lt;$E105)</formula>
    </cfRule>
  </conditionalFormatting>
  <conditionalFormatting sqref="E106:E111">
    <cfRule type="expression" dxfId="26" priority="5">
      <formula>IF($E106="",FALSE,$E105&lt;$E106)</formula>
    </cfRule>
  </conditionalFormatting>
  <conditionalFormatting sqref="E114">
    <cfRule type="expression" dxfId="27" priority="4">
      <formula>IF($E114="",FALSE,$E113&lt;$E114)</formula>
    </cfRule>
  </conditionalFormatting>
  <conditionalFormatting sqref="E115:E120">
    <cfRule type="expression" dxfId="28" priority="3">
      <formula>IF($E115="",FALSE,$E114&lt;$E115)</formula>
    </cfRule>
  </conditionalFormatting>
  <conditionalFormatting sqref="E123:E129">
    <cfRule type="expression" dxfId="29" priority="2">
      <formula>IF($E123="",FALSE,$E122&gt;$E123)</formula>
    </cfRule>
  </conditionalFormatting>
  <conditionalFormatting sqref="E60:E63">
    <cfRule type="expression" dxfId="30" priority="1">
      <formula>IF($E60="",FALSE,$E59&gt;$E60)</formula>
    </cfRule>
  </conditionalFormatting>
  <hyperlinks>
    <hyperlink ref="Q3" location="Decsheets!A1" display="Dec"/>
    <hyperlink ref="R3" location="Timetable!A1" display="Timetable"/>
    <hyperlink ref="P3" location="Home!A1" display="Home"/>
  </hyperlinks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X165"/>
  <sheetViews>
    <sheetView showGridLines="1" workbookViewId="0" topLeftCell="A1">
      <selection activeCell="A1" sqref="A1"/>
    </sheetView>
  </sheetViews>
  <sheetFormatPr defaultRowHeight="15"/>
  <cols>
    <col min="1" max="1" width="8.42578125" customWidth="1"/>
    <col min="2" max="2" width="3.28515625" style="21" customWidth="1"/>
    <col min="3" max="3" width="37.5703125" customWidth="1"/>
    <col min="4" max="4" width="29.5703125" customWidth="1"/>
    <col min="5" max="5" width="10.5703125" customWidth="1"/>
    <col min="6" max="6" width="4.7109375" style="21" customWidth="1"/>
    <col min="7" max="7" width="6.7109375" hidden="1" customWidth="1"/>
    <col min="8" max="8" width="9.140625" hidden="1" customWidth="1"/>
    <col min="9" max="9" width="6.0" customWidth="1"/>
    <col min="10" max="15" width="5.28515625" customWidth="1"/>
    <col min="16" max="16" width="6.28515625" customWidth="1"/>
    <col min="17" max="18" width="5.28515625" customWidth="1"/>
    <col min="19" max="19" width="8.7109375" customWidth="1"/>
    <col min="20" max="20" width="3.5703125" hidden="1" customWidth="1"/>
    <col min="21" max="21" width="4.28515625" hidden="1" customWidth="1"/>
    <col min="22" max="22" width="0.0" hidden="1" customWidth="1"/>
    <col min="23" max="23" width="2.28515625" hidden="1" customWidth="1"/>
    <col min="24" max="24" width="0.0" hidden="1" customWidth="1"/>
  </cols>
  <sheetData>
    <row r="1" spans="1:24" s="21" customFormat="1" ht="18.75">
      <c r="A1" s="57" t="s">
        <v>202</v>
      </c>
      <c r="B1" s="57"/>
      <c r="C1" s="57"/>
      <c r="D1" s="57"/>
      <c r="E1" s="57"/>
      <c r="F1" s="57"/>
      <c r="G1" s="57"/>
      <c r="H1" s="57"/>
      <c r="I1" s="59"/>
      <c r="J1" s="59" t="str">
        <f>Home!N1</f>
        <v>Allianz Park</v>
      </c>
      <c r="K1" s="59"/>
      <c r="L1" s="59"/>
      <c r="M1" s="59"/>
      <c r="N1" s="59"/>
      <c r="O1" s="59"/>
      <c r="P1" s="246">
        <f>Home!Q1</f>
        <v>42596.0</v>
      </c>
      <c r="Q1" s="246"/>
      <c r="R1" s="246"/>
      <c r="V1" s="102"/>
    </row>
    <row r="2" spans="1:24" s="21" customFormat="1" ht="15.0" customHeight="1">
      <c r="A2" s="90"/>
      <c r="B2" s="61"/>
      <c r="C2" s="95" t="s">
        <v>111</v>
      </c>
      <c r="D2" s="95" t="s">
        <v>112</v>
      </c>
      <c r="E2" s="28"/>
      <c r="F2" s="3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V2" s="102"/>
    </row>
    <row r="3" spans="1:24" s="21" customFormat="1" ht="15.0" customHeight="1">
      <c r="A3" s="32"/>
      <c r="B3" s="85">
        <v>1.0</v>
      </c>
      <c r="C3" s="49" t="str">
        <f>Decsheets!T5</f>
        <v>Ealing S&amp;M</v>
      </c>
      <c r="D3" s="84">
        <f>SUM(J14:J165)</f>
        <v>58.0</v>
      </c>
      <c r="E3" s="43" t="str">
        <f>Decsheets!S5</f>
        <v>A</v>
      </c>
      <c r="F3" s="39"/>
      <c r="G3" s="29"/>
      <c r="H3" s="29"/>
      <c r="I3" s="29"/>
      <c r="J3" s="29"/>
      <c r="K3" s="29"/>
      <c r="L3" s="29"/>
      <c r="M3" s="29"/>
      <c r="N3" s="29"/>
      <c r="O3" s="29"/>
      <c r="P3" s="213" t="s">
        <v>57</v>
      </c>
      <c r="Q3" s="213" t="s">
        <v>58</v>
      </c>
      <c r="R3" s="213" t="s">
        <v>113</v>
      </c>
      <c r="S3" s="29"/>
      <c r="V3" s="102"/>
    </row>
    <row r="4" spans="1:24" s="21" customFormat="1" ht="15.0" customHeight="1">
      <c r="A4" s="32"/>
      <c r="B4" s="85">
        <v>2.0</v>
      </c>
      <c r="C4" s="49" t="str">
        <f>Decsheets!T6</f>
        <v>Enfield &amp; H</v>
      </c>
      <c r="D4" s="84">
        <f>SUM(K14:K165)</f>
        <v>0.0</v>
      </c>
      <c r="E4" s="43" t="str">
        <f>Decsheets!S6</f>
        <v>B</v>
      </c>
      <c r="F4" s="3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V4" s="122"/>
    </row>
    <row r="5" spans="1:24" s="21" customFormat="1" ht="15.0" customHeight="1">
      <c r="A5" s="32"/>
      <c r="B5" s="85">
        <v>3.0</v>
      </c>
      <c r="C5" s="49" t="str">
        <f>Decsheets!T7</f>
        <v>Highgate</v>
      </c>
      <c r="D5" s="84">
        <f>SUM(L14:L165)</f>
        <v>50.0</v>
      </c>
      <c r="E5" s="43" t="str">
        <f>Decsheets!S7</f>
        <v>C</v>
      </c>
      <c r="F5" s="3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V5" s="123"/>
    </row>
    <row r="6" spans="1:24" s="21" customFormat="1" ht="15.0" customHeight="1">
      <c r="A6" s="32"/>
      <c r="B6" s="85" t="s">
        <v>114</v>
      </c>
      <c r="C6" s="49" t="str">
        <f>Decsheets!T8</f>
        <v>Heathside</v>
      </c>
      <c r="D6" s="84">
        <f>SUM(M14:M165)</f>
        <v>54.0</v>
      </c>
      <c r="E6" s="43" t="str">
        <f>Decsheets!S8</f>
        <v>D</v>
      </c>
      <c r="F6" s="3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V6" s="123"/>
    </row>
    <row r="7" spans="1:24" s="21" customFormat="1">
      <c r="A7" s="32"/>
      <c r="B7" s="85" t="s">
        <v>115</v>
      </c>
      <c r="C7" s="49" t="str">
        <f>Decsheets!T9</f>
        <v>TVH</v>
      </c>
      <c r="D7" s="84">
        <f>SUM(N14:N165)</f>
        <v>38.0</v>
      </c>
      <c r="E7" s="43" t="str">
        <f>Decsheets!S9</f>
        <v>E</v>
      </c>
      <c r="F7" s="3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V7" s="123"/>
    </row>
    <row r="8" spans="1:24" s="21" customFormat="1">
      <c r="A8" s="32"/>
      <c r="B8" s="85" t="s">
        <v>116</v>
      </c>
      <c r="C8" s="49" t="str">
        <f>Decsheets!T10</f>
        <v>Trent Park</v>
      </c>
      <c r="D8" s="84">
        <f>SUM(O14:O165)</f>
        <v>75.0</v>
      </c>
      <c r="E8" s="43" t="str">
        <f>Decsheets!S10</f>
        <v>G</v>
      </c>
      <c r="F8" s="3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V8" s="123"/>
    </row>
    <row r="9" spans="1:24" s="21" customFormat="1">
      <c r="A9" s="32"/>
      <c r="B9" s="85" t="s">
        <v>117</v>
      </c>
      <c r="C9" s="49" t="str">
        <f>Decsheets!T11</f>
        <v>Barnet</v>
      </c>
      <c r="D9" s="84">
        <f>SUM(P14:P165)</f>
        <v>30.0</v>
      </c>
      <c r="E9" s="43" t="str">
        <f>Decsheets!S11</f>
        <v>H</v>
      </c>
      <c r="F9" s="3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V9" s="123"/>
    </row>
    <row r="10" spans="1:24" s="21" customFormat="1">
      <c r="A10" s="32"/>
      <c r="B10" s="85" t="s">
        <v>118</v>
      </c>
      <c r="C10" s="49" t="str">
        <f>Decsheets!T12</f>
        <v>Shaftesbury</v>
      </c>
      <c r="D10" s="84">
        <f>SUM(Q15:Q166)</f>
        <v>178.0</v>
      </c>
      <c r="E10" s="43" t="str">
        <f>Decsheets!S12</f>
        <v>J</v>
      </c>
      <c r="F10" s="3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V10" s="123"/>
    </row>
    <row r="11" spans="1:24" s="21" customFormat="1" ht="15.0" hidden="1" customHeight="1">
      <c r="A11" s="32"/>
      <c r="B11" s="21"/>
      <c r="C11" s="26" t="s">
        <v>119</v>
      </c>
      <c r="D11" s="97">
        <f>SUM(R14:R165)</f>
        <v>437.0</v>
      </c>
      <c r="F11" s="3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121"/>
      <c r="S11" s="29"/>
      <c r="V11" s="123"/>
    </row>
    <row r="12" spans="1:24" s="21" customFormat="1" ht="18.75" customHeight="1">
      <c r="A12" s="94" t="s">
        <v>121</v>
      </c>
      <c r="B12" s="61"/>
      <c r="C12" s="31"/>
      <c r="D12" s="31"/>
      <c r="E12" s="96" t="s">
        <v>122</v>
      </c>
      <c r="F12" s="39"/>
      <c r="G12" s="29"/>
      <c r="H12" s="29"/>
      <c r="I12" s="29"/>
      <c r="J12" s="44"/>
      <c r="K12" s="44"/>
      <c r="L12" s="44"/>
      <c r="M12" s="44"/>
      <c r="N12" s="44"/>
      <c r="O12" s="44"/>
      <c r="P12" s="44"/>
      <c r="Q12" s="44"/>
      <c r="R12" s="121"/>
      <c r="S12" s="29"/>
      <c r="V12" s="123"/>
    </row>
    <row r="13" spans="1:24" s="21" customFormat="1">
      <c r="A13" s="32" t="s">
        <v>123</v>
      </c>
      <c r="B13" s="61"/>
      <c r="C13" s="33" t="s">
        <v>203</v>
      </c>
      <c r="D13" s="28" t="s">
        <v>125</v>
      </c>
      <c r="E13" s="91">
        <v>0.9</v>
      </c>
      <c r="F13" s="39"/>
      <c r="G13" s="29"/>
      <c r="H13" s="29"/>
      <c r="I13" s="29"/>
      <c r="J13" s="34" t="str">
        <f>Decsheets!S5</f>
        <v>A</v>
      </c>
      <c r="K13" s="34" t="str">
        <f>Decsheets!S6</f>
        <v>B</v>
      </c>
      <c r="L13" s="34" t="str">
        <f>Decsheets!S7</f>
        <v>C</v>
      </c>
      <c r="M13" s="34" t="str">
        <f>Decsheets!S8</f>
        <v>D</v>
      </c>
      <c r="N13" s="34" t="str">
        <f>Decsheets!S9</f>
        <v>E</v>
      </c>
      <c r="O13" s="34" t="str">
        <f>Decsheets!S10</f>
        <v>G</v>
      </c>
      <c r="P13" s="34" t="str">
        <f>Decsheets!S11</f>
        <v>H</v>
      </c>
      <c r="Q13" s="34" t="str">
        <f>Decsheets!S12</f>
        <v>J</v>
      </c>
      <c r="R13" s="247"/>
      <c r="S13" s="29" t="s">
        <v>126</v>
      </c>
      <c r="V13" s="123"/>
    </row>
    <row r="14" spans="1:24">
      <c r="A14" s="36" t="s">
        <v>133</v>
      </c>
      <c r="B14" s="62">
        <v>1.0</v>
      </c>
      <c r="C14" s="42" t="str">
        <f>IF(A14="","",VLOOKUP($A$13,IF(LEN(A14)=2,U15GB,U15GA),VLOOKUP(LEFT(A14,1),club,6,FALSE),FALSE))</f>
        <v>Esther Fatuade</v>
      </c>
      <c r="D14" s="42" t="str">
        <f>IF(A14="","",VLOOKUP(LEFT(A14,1),club,2,FALSE))</f>
        <v>Shaftesbury</v>
      </c>
      <c r="E14" s="93">
        <v>12.99</v>
      </c>
      <c r="F14" s="37">
        <f>Decsheets!$U$5</f>
        <v>16.0</v>
      </c>
      <c r="G14" s="29"/>
      <c r="H14" s="29"/>
      <c r="I14" s="39"/>
      <c r="J14" s="35" t="str">
        <f>IF($A14="","",IF(LEFT($A14,1)=J$13,$F14,""))</f>
        <v/>
      </c>
      <c r="K14" s="35" t="str">
        <f>IF($A14="","",IF(LEFT($A14,1)=K$13,$F14,""))</f>
        <v/>
      </c>
      <c r="L14" s="35" t="str">
        <f>IF($A14="","",IF(LEFT($A14,1)=L$13,$F14,""))</f>
        <v/>
      </c>
      <c r="M14" s="35" t="str">
        <f>IF($A14="","",IF(LEFT($A14,1)=M$13,$F14,""))</f>
        <v/>
      </c>
      <c r="N14" s="35" t="str">
        <f>IF($A14="","",IF(LEFT($A14,1)=N$13,$F14,""))</f>
        <v/>
      </c>
      <c r="O14" s="35" t="str">
        <f>IF($A14="","",IF(LEFT($A14,1)=O$13,$F14,""))</f>
        <v/>
      </c>
      <c r="P14" s="35" t="str">
        <f>IF($A14="","",IF(LEFT($A14,1)=P$13,$F14,""))</f>
        <v/>
      </c>
      <c r="Q14" s="35">
        <f>IF($A14="","",IF(LEFT($A14,1)=Q$13,$F14,""))</f>
        <v>16.0</v>
      </c>
      <c r="R14" s="35"/>
      <c r="S14" s="29"/>
      <c r="T14" s="21" t="s">
        <v>128</v>
      </c>
      <c r="U14" s="21" t="s">
        <v>204</v>
      </c>
      <c r="V14" s="21">
        <v>100.0</v>
      </c>
      <c r="W14" s="21" t="s">
        <v>10</v>
      </c>
      <c r="X14" s="127">
        <f>IF(E$13=".","",E$13)</f>
        <v>0.9</v>
      </c>
    </row>
    <row r="15" spans="1:24">
      <c r="A15" s="36" t="s">
        <v>130</v>
      </c>
      <c r="B15" s="62">
        <v>2.0</v>
      </c>
      <c r="C15" s="42" t="str">
        <f>IF(A15="","",VLOOKUP($A$13,IF(LEN(A15)=2,U15GB,U15GA),VLOOKUP(LEFT(A15,1),club,6,FALSE),FALSE))</f>
        <v>Shianne Dyer</v>
      </c>
      <c r="D15" s="42" t="str">
        <f>IF(A15="","",VLOOKUP(LEFT(A15,1),club,2,FALSE))</f>
        <v>Heathside</v>
      </c>
      <c r="E15" s="93">
        <v>13.33</v>
      </c>
      <c r="F15" s="37">
        <f>Decsheets!$U$6</f>
        <v>14.0</v>
      </c>
      <c r="G15" s="29"/>
      <c r="H15" s="29"/>
      <c r="I15" s="39"/>
      <c r="J15" s="35" t="str">
        <f>IF($A15="","",IF(LEFT($A15,1)=J$13,$F15,""))</f>
        <v/>
      </c>
      <c r="K15" s="35" t="str">
        <f>IF($A15="","",IF(LEFT($A15,1)=K$13,$F15,""))</f>
        <v/>
      </c>
      <c r="L15" s="35" t="str">
        <f>IF($A15="","",IF(LEFT($A15,1)=L$13,$F15,""))</f>
        <v/>
      </c>
      <c r="M15" s="35">
        <f>IF($A15="","",IF(LEFT($A15,1)=M$13,$F15,""))</f>
        <v>14.0</v>
      </c>
      <c r="N15" s="35" t="str">
        <f>IF($A15="","",IF(LEFT($A15,1)=N$13,$F15,""))</f>
        <v/>
      </c>
      <c r="O15" s="35" t="str">
        <f>IF($A15="","",IF(LEFT($A15,1)=O$13,$F15,""))</f>
        <v/>
      </c>
      <c r="P15" s="35" t="str">
        <f>IF($A15="","",IF(LEFT($A15,1)=P$13,$F15,""))</f>
        <v/>
      </c>
      <c r="Q15" s="35" t="str">
        <f>IF($A15="","",IF(LEFT($A15,1)=Q$13,$F15,""))</f>
        <v/>
      </c>
      <c r="R15" s="35"/>
      <c r="S15" s="29"/>
      <c r="T15" s="21" t="s">
        <v>128</v>
      </c>
      <c r="U15" s="21" t="s">
        <v>204</v>
      </c>
      <c r="V15" s="21">
        <v>100.0</v>
      </c>
      <c r="W15" s="21" t="s">
        <v>10</v>
      </c>
      <c r="X15" s="127">
        <f>IF(E$13=".","",E$13)</f>
        <v>0.9</v>
      </c>
    </row>
    <row r="16" spans="1:24">
      <c r="A16" s="36" t="s">
        <v>134</v>
      </c>
      <c r="B16" s="62">
        <v>3.0</v>
      </c>
      <c r="C16" s="42" t="str">
        <f>IF(A16="","",VLOOKUP($A$13,IF(LEN(A16)=2,U15GB,U15GA),VLOOKUP(LEFT(A16,1),club,6,FALSE),FALSE))</f>
        <v>Maya Faulkner</v>
      </c>
      <c r="D16" s="42" t="str">
        <f>IF(A16="","",VLOOKUP(LEFT(A16,1),club,2,FALSE))</f>
        <v>Ealing S&amp;M</v>
      </c>
      <c r="E16" s="93">
        <v>14.05</v>
      </c>
      <c r="F16" s="37">
        <f>Decsheets!$U$7</f>
        <v>12.0</v>
      </c>
      <c r="G16" s="29"/>
      <c r="H16" s="29"/>
      <c r="I16" s="39"/>
      <c r="J16" s="35">
        <f>IF($A16="","",IF(LEFT($A16,1)=J$13,$F16,""))</f>
        <v>12.0</v>
      </c>
      <c r="K16" s="35" t="str">
        <f>IF($A16="","",IF(LEFT($A16,1)=K$13,$F16,""))</f>
        <v/>
      </c>
      <c r="L16" s="35" t="str">
        <f>IF($A16="","",IF(LEFT($A16,1)=L$13,$F16,""))</f>
        <v/>
      </c>
      <c r="M16" s="35" t="str">
        <f>IF($A16="","",IF(LEFT($A16,1)=M$13,$F16,""))</f>
        <v/>
      </c>
      <c r="N16" s="35" t="str">
        <f>IF($A16="","",IF(LEFT($A16,1)=N$13,$F16,""))</f>
        <v/>
      </c>
      <c r="O16" s="35" t="str">
        <f>IF($A16="","",IF(LEFT($A16,1)=O$13,$F16,""))</f>
        <v/>
      </c>
      <c r="P16" s="35" t="str">
        <f>IF($A16="","",IF(LEFT($A16,1)=P$13,$F16,""))</f>
        <v/>
      </c>
      <c r="Q16" s="35" t="str">
        <f>IF($A16="","",IF(LEFT($A16,1)=Q$13,$F16,""))</f>
        <v/>
      </c>
      <c r="R16" s="35"/>
      <c r="S16" s="29"/>
      <c r="T16" s="21" t="s">
        <v>128</v>
      </c>
      <c r="U16" s="21" t="s">
        <v>204</v>
      </c>
      <c r="V16" s="21">
        <v>100.0</v>
      </c>
      <c r="W16" s="21" t="s">
        <v>10</v>
      </c>
      <c r="X16" s="127">
        <f>IF(E$13=".","",E$13)</f>
        <v>0.9</v>
      </c>
    </row>
    <row r="17" spans="1:24">
      <c r="A17" s="36" t="s">
        <v>131</v>
      </c>
      <c r="B17" s="62" t="s">
        <v>114</v>
      </c>
      <c r="C17" s="42" t="str">
        <f>IF(A17="","",VLOOKUP($A$13,IF(LEN(A17)=2,U15GB,U15GA),VLOOKUP(LEFT(A17,1),club,6,FALSE),FALSE))</f>
        <v>Katie Nyarko</v>
      </c>
      <c r="D17" s="42" t="str">
        <f>IF(A17="","",VLOOKUP(LEFT(A17,1),club,2,FALSE))</f>
        <v>Highgate</v>
      </c>
      <c r="E17" s="93">
        <v>14.08</v>
      </c>
      <c r="F17" s="37">
        <f>Decsheets!$U$8</f>
        <v>10.0</v>
      </c>
      <c r="G17" s="29"/>
      <c r="H17" s="29"/>
      <c r="I17" s="39"/>
      <c r="J17" s="35" t="str">
        <f>IF($A17="","",IF(LEFT($A17,1)=J$13,$F17,""))</f>
        <v/>
      </c>
      <c r="K17" s="35" t="str">
        <f>IF($A17="","",IF(LEFT($A17,1)=K$13,$F17,""))</f>
        <v/>
      </c>
      <c r="L17" s="35">
        <f>IF($A17="","",IF(LEFT($A17,1)=L$13,$F17,""))</f>
        <v>10.0</v>
      </c>
      <c r="M17" s="35" t="str">
        <f>IF($A17="","",IF(LEFT($A17,1)=M$13,$F17,""))</f>
        <v/>
      </c>
      <c r="N17" s="35" t="str">
        <f>IF($A17="","",IF(LEFT($A17,1)=N$13,$F17,""))</f>
        <v/>
      </c>
      <c r="O17" s="35" t="str">
        <f>IF($A17="","",IF(LEFT($A17,1)=O$13,$F17,""))</f>
        <v/>
      </c>
      <c r="P17" s="35" t="str">
        <f>IF($A17="","",IF(LEFT($A17,1)=P$13,$F17,""))</f>
        <v/>
      </c>
      <c r="Q17" s="35" t="str">
        <f>IF($A17="","",IF(LEFT($A17,1)=Q$13,$F17,""))</f>
        <v/>
      </c>
      <c r="R17" s="35"/>
      <c r="S17" s="29"/>
      <c r="T17" s="21" t="s">
        <v>128</v>
      </c>
      <c r="U17" s="21" t="s">
        <v>204</v>
      </c>
      <c r="V17" s="21">
        <v>100.0</v>
      </c>
      <c r="W17" s="21" t="s">
        <v>10</v>
      </c>
      <c r="X17" s="127">
        <f>IF(E$13=".","",E$13)</f>
        <v>0.9</v>
      </c>
    </row>
    <row r="18" spans="1:24">
      <c r="A18" s="36"/>
      <c r="B18" s="62" t="s">
        <v>115</v>
      </c>
      <c r="C18" s="42" t="str">
        <f>IF(A18="","",VLOOKUP($A$13,IF(LEN(A18)=2,U15GB,U15GA),VLOOKUP(LEFT(A18,1),club,6,FALSE),FALSE))</f>
        <v/>
      </c>
      <c r="D18" s="42" t="str">
        <f>IF(A18="","",VLOOKUP(LEFT(A18,1),club,2,FALSE))</f>
        <v/>
      </c>
      <c r="E18" s="93"/>
      <c r="F18" s="37">
        <f>Decsheets!$U$9</f>
        <v>8.0</v>
      </c>
      <c r="G18" s="29"/>
      <c r="H18" s="29"/>
      <c r="I18" s="39"/>
      <c r="J18" s="35" t="str">
        <f>IF($A18="","",IF(LEFT($A18,1)=J$13,$F18,""))</f>
        <v/>
      </c>
      <c r="K18" s="35" t="str">
        <f>IF($A18="","",IF(LEFT($A18,1)=K$13,$F18,""))</f>
        <v/>
      </c>
      <c r="L18" s="35" t="str">
        <f>IF($A18="","",IF(LEFT($A18,1)=L$13,$F18,""))</f>
        <v/>
      </c>
      <c r="M18" s="35" t="str">
        <f>IF($A18="","",IF(LEFT($A18,1)=M$13,$F18,""))</f>
        <v/>
      </c>
      <c r="N18" s="35" t="str">
        <f>IF($A18="","",IF(LEFT($A18,1)=N$13,$F18,""))</f>
        <v/>
      </c>
      <c r="O18" s="35" t="str">
        <f>IF($A18="","",IF(LEFT($A18,1)=O$13,$F18,""))</f>
        <v/>
      </c>
      <c r="P18" s="35" t="str">
        <f>IF($A18="","",IF(LEFT($A18,1)=P$13,$F18,""))</f>
        <v/>
      </c>
      <c r="Q18" s="35" t="str">
        <f>IF($A18="","",IF(LEFT($A18,1)=Q$13,$F18,""))</f>
        <v/>
      </c>
      <c r="R18" s="35"/>
      <c r="S18" s="29"/>
      <c r="T18" s="21" t="s">
        <v>128</v>
      </c>
      <c r="U18" s="21" t="s">
        <v>204</v>
      </c>
      <c r="V18" s="21">
        <v>100.0</v>
      </c>
      <c r="W18" s="21" t="s">
        <v>10</v>
      </c>
      <c r="X18" s="127">
        <f>IF(E$13=".","",E$13)</f>
        <v>0.9</v>
      </c>
    </row>
    <row r="19" spans="1:24">
      <c r="A19" s="36"/>
      <c r="B19" s="62" t="s">
        <v>116</v>
      </c>
      <c r="C19" s="42" t="str">
        <f>IF(A19="","",VLOOKUP($A$13,IF(LEN(A19)=2,U15GB,U15GA),VLOOKUP(LEFT(A19,1),club,6,FALSE),FALSE))</f>
        <v/>
      </c>
      <c r="D19" s="42" t="str">
        <f>IF(A19="","",VLOOKUP(LEFT(A19,1),club,2,FALSE))</f>
        <v/>
      </c>
      <c r="E19" s="93"/>
      <c r="F19" s="37">
        <f>Decsheets!$U$10</f>
        <v>6.0</v>
      </c>
      <c r="G19" s="29"/>
      <c r="H19" s="29"/>
      <c r="I19" s="39"/>
      <c r="J19" s="35" t="str">
        <f>IF($A19="","",IF(LEFT($A19,1)=J$13,$F19,""))</f>
        <v/>
      </c>
      <c r="K19" s="35" t="str">
        <f>IF($A19="","",IF(LEFT($A19,1)=K$13,$F19,""))</f>
        <v/>
      </c>
      <c r="L19" s="35" t="str">
        <f>IF($A19="","",IF(LEFT($A19,1)=L$13,$F19,""))</f>
        <v/>
      </c>
      <c r="M19" s="35" t="str">
        <f>IF($A19="","",IF(LEFT($A19,1)=M$13,$F19,""))</f>
        <v/>
      </c>
      <c r="N19" s="35" t="str">
        <f>IF($A19="","",IF(LEFT($A19,1)=N$13,$F19,""))</f>
        <v/>
      </c>
      <c r="O19" s="35" t="str">
        <f>IF($A19="","",IF(LEFT($A19,1)=O$13,$F19,""))</f>
        <v/>
      </c>
      <c r="P19" s="35" t="str">
        <f>IF($A19="","",IF(LEFT($A19,1)=P$13,$F19,""))</f>
        <v/>
      </c>
      <c r="Q19" s="35" t="str">
        <f>IF($A19="","",IF(LEFT($A19,1)=Q$13,$F19,""))</f>
        <v/>
      </c>
      <c r="R19" s="35"/>
      <c r="S19" s="29"/>
      <c r="T19" s="21" t="s">
        <v>128</v>
      </c>
      <c r="U19" s="21" t="s">
        <v>204</v>
      </c>
      <c r="V19" s="21">
        <v>100.0</v>
      </c>
      <c r="W19" s="21" t="s">
        <v>10</v>
      </c>
      <c r="X19" s="127">
        <f>IF(E$13=".","",E$13)</f>
        <v>0.9</v>
      </c>
    </row>
    <row r="20" spans="1:24">
      <c r="A20" s="36"/>
      <c r="B20" s="62" t="s">
        <v>117</v>
      </c>
      <c r="C20" s="42" t="str">
        <f>IF(A20="","",VLOOKUP($A$13,IF(LEN(A20)=2,U15GB,U15GA),VLOOKUP(LEFT(A20,1),club,6,FALSE),FALSE))</f>
        <v/>
      </c>
      <c r="D20" s="42" t="str">
        <f>IF(A20="","",VLOOKUP(LEFT(A20,1),club,2,FALSE))</f>
        <v/>
      </c>
      <c r="E20" s="93"/>
      <c r="F20" s="37">
        <f>Decsheets!$U$11</f>
        <v>4.0</v>
      </c>
      <c r="G20" s="29"/>
      <c r="H20" s="29"/>
      <c r="I20" s="39"/>
      <c r="J20" s="35" t="str">
        <f>IF($A20="","",IF(LEFT($A20,1)=J$13,$F20,""))</f>
        <v/>
      </c>
      <c r="K20" s="35" t="str">
        <f>IF($A20="","",IF(LEFT($A20,1)=K$13,$F20,""))</f>
        <v/>
      </c>
      <c r="L20" s="35" t="str">
        <f>IF($A20="","",IF(LEFT($A20,1)=L$13,$F20,""))</f>
        <v/>
      </c>
      <c r="M20" s="35" t="str">
        <f>IF($A20="","",IF(LEFT($A20,1)=M$13,$F20,""))</f>
        <v/>
      </c>
      <c r="N20" s="35" t="str">
        <f>IF($A20="","",IF(LEFT($A20,1)=N$13,$F20,""))</f>
        <v/>
      </c>
      <c r="O20" s="35" t="str">
        <f>IF($A20="","",IF(LEFT($A20,1)=O$13,$F20,""))</f>
        <v/>
      </c>
      <c r="P20" s="35" t="str">
        <f>IF($A20="","",IF(LEFT($A20,1)=P$13,$F20,""))</f>
        <v/>
      </c>
      <c r="Q20" s="35" t="str">
        <f>IF($A20="","",IF(LEFT($A20,1)=Q$13,$F20,""))</f>
        <v/>
      </c>
      <c r="R20" s="35"/>
      <c r="S20" s="29"/>
      <c r="T20" s="21" t="s">
        <v>128</v>
      </c>
      <c r="U20" s="21" t="s">
        <v>204</v>
      </c>
      <c r="V20" s="21">
        <v>100.0</v>
      </c>
      <c r="W20" s="21" t="s">
        <v>10</v>
      </c>
      <c r="X20" s="127">
        <f>IF(E$13=".","",E$13)</f>
        <v>0.9</v>
      </c>
    </row>
    <row r="21" spans="1:24">
      <c r="A21" s="36"/>
      <c r="B21" s="62" t="s">
        <v>118</v>
      </c>
      <c r="C21" s="42" t="str">
        <f>IF(A21="","",VLOOKUP($A$13,IF(LEN(A21)=2,U15GB,U15GA),VLOOKUP(LEFT(A21,1),club,6,FALSE),FALSE))</f>
        <v/>
      </c>
      <c r="D21" s="42" t="str">
        <f>IF(A21="","",VLOOKUP(LEFT(A21,1),club,2,FALSE))</f>
        <v/>
      </c>
      <c r="E21" s="93"/>
      <c r="F21" s="37">
        <f>Decsheets!$U$12</f>
        <v>2.0</v>
      </c>
      <c r="G21" s="29"/>
      <c r="H21" s="29"/>
      <c r="I21" s="39"/>
      <c r="J21" s="35" t="str">
        <f>IF($A21="","",IF(LEFT($A21,1)=J$13,$F21,""))</f>
        <v/>
      </c>
      <c r="K21" s="35" t="str">
        <f>IF($A21="","",IF(LEFT($A21,1)=K$13,$F21,""))</f>
        <v/>
      </c>
      <c r="L21" s="35" t="str">
        <f>IF($A21="","",IF(LEFT($A21,1)=L$13,$F21,""))</f>
        <v/>
      </c>
      <c r="M21" s="35" t="str">
        <f>IF($A21="","",IF(LEFT($A21,1)=M$13,$F21,""))</f>
        <v/>
      </c>
      <c r="N21" s="35" t="str">
        <f>IF($A21="","",IF(LEFT($A21,1)=N$13,$F21,""))</f>
        <v/>
      </c>
      <c r="O21" s="35" t="str">
        <f>IF($A21="","",IF(LEFT($A21,1)=O$13,$F21,""))</f>
        <v/>
      </c>
      <c r="P21" s="35" t="str">
        <f>IF($A21="","",IF(LEFT($A21,1)=P$13,$F21,""))</f>
        <v/>
      </c>
      <c r="Q21" s="35" t="str">
        <f>IF($A21="","",IF(LEFT($A21,1)=Q$13,$F21,""))</f>
        <v/>
      </c>
      <c r="R21" s="35">
        <f>SUM(Decsheets!$U$5:$U$12)-(SUM(J14:Q21))</f>
        <v>20.0</v>
      </c>
      <c r="S21" s="29"/>
      <c r="T21" s="21" t="s">
        <v>128</v>
      </c>
      <c r="U21" s="21" t="s">
        <v>204</v>
      </c>
      <c r="V21" s="21">
        <v>100.0</v>
      </c>
      <c r="W21" s="21" t="s">
        <v>10</v>
      </c>
      <c r="X21" s="127">
        <f>IF(E$13=".","",E$13)</f>
        <v>0.9</v>
      </c>
    </row>
    <row r="22" spans="1:24" s="21" customFormat="1">
      <c r="A22" s="32" t="s">
        <v>123</v>
      </c>
      <c r="B22" s="61"/>
      <c r="C22" s="40" t="s">
        <v>205</v>
      </c>
      <c r="D22" s="28" t="s">
        <v>125</v>
      </c>
      <c r="E22" s="91">
        <v>-0.3</v>
      </c>
      <c r="F22" s="39"/>
      <c r="G22" s="29"/>
      <c r="H22" s="29"/>
      <c r="I22" s="29"/>
      <c r="J22" s="35"/>
      <c r="K22" s="35"/>
      <c r="L22" s="35"/>
      <c r="M22" s="35"/>
      <c r="N22" s="35"/>
      <c r="O22" s="35"/>
      <c r="P22" s="35"/>
      <c r="Q22" s="35"/>
      <c r="R22" s="35"/>
      <c r="S22" s="29" t="s">
        <v>137</v>
      </c>
      <c r="V22" s="123"/>
    </row>
    <row r="23" spans="1:24">
      <c r="A23" s="36" t="s">
        <v>140</v>
      </c>
      <c r="B23" s="62">
        <v>1.0</v>
      </c>
      <c r="C23" s="42" t="str">
        <f>IF(A23="","",VLOOKUP($A$22,IF(LEN(A23)=2,U15GB,U15GA),VLOOKUP(LEFT(A23,1),club,6,FALSE),FALSE))</f>
        <v>Emily Rodriguez</v>
      </c>
      <c r="D23" s="42" t="str">
        <f>IF(A23="","",VLOOKUP(LEFT(A23,1),club,2,FALSE))</f>
        <v>Shaftesbury</v>
      </c>
      <c r="E23" s="93">
        <v>13.24</v>
      </c>
      <c r="F23" s="37">
        <f>Decsheets!$V$5</f>
        <v>8.0</v>
      </c>
      <c r="G23" s="29"/>
      <c r="H23" s="29"/>
      <c r="I23" s="39"/>
      <c r="J23" s="35" t="str">
        <f>IF($A23="","",IF(LEFT($A23,1)=J$13,$F23,""))</f>
        <v/>
      </c>
      <c r="K23" s="35" t="str">
        <f>IF($A23="","",IF(LEFT($A23,1)=K$13,$F23,""))</f>
        <v/>
      </c>
      <c r="L23" s="35" t="str">
        <f>IF($A23="","",IF(LEFT($A23,1)=L$13,$F23,""))</f>
        <v/>
      </c>
      <c r="M23" s="35" t="str">
        <f>IF($A23="","",IF(LEFT($A23,1)=M$13,$F23,""))</f>
        <v/>
      </c>
      <c r="N23" s="35" t="str">
        <f>IF($A23="","",IF(LEFT($A23,1)=N$13,$F23,""))</f>
        <v/>
      </c>
      <c r="O23" s="35" t="str">
        <f>IF($A23="","",IF(LEFT($A23,1)=O$13,$F23,""))</f>
        <v/>
      </c>
      <c r="P23" s="35" t="str">
        <f>IF($A23="","",IF(LEFT($A23,1)=P$13,$F23,""))</f>
        <v/>
      </c>
      <c r="Q23" s="35">
        <f>IF($A23="","",IF(LEFT($A23,1)=Q$13,$F23,""))</f>
        <v>8.0</v>
      </c>
      <c r="R23" s="35"/>
      <c r="S23" s="29"/>
      <c r="T23" s="21" t="s">
        <v>128</v>
      </c>
      <c r="U23" s="21" t="s">
        <v>204</v>
      </c>
      <c r="V23" s="21">
        <v>100.0</v>
      </c>
      <c r="W23" s="21" t="s">
        <v>15</v>
      </c>
      <c r="X23" s="127">
        <f>IF(E$22=".","",E$22)</f>
        <v>-0.3</v>
      </c>
    </row>
    <row r="24" spans="1:24">
      <c r="A24" s="36" t="s">
        <v>139</v>
      </c>
      <c r="B24" s="62">
        <v>2.0</v>
      </c>
      <c r="C24" s="42" t="str">
        <f>IF(A24="","",VLOOKUP($A$22,IF(LEN(A24)=2,U15GB,U15GA),VLOOKUP(LEFT(A24,1),club,6,FALSE),FALSE))</f>
        <v>Estelle Belgrave</v>
      </c>
      <c r="D24" s="42" t="str">
        <f>IF(A24="","",VLOOKUP(LEFT(A24,1),club,2,FALSE))</f>
        <v>Ealing S&amp;M</v>
      </c>
      <c r="E24" s="93">
        <v>13.63</v>
      </c>
      <c r="F24" s="37">
        <f>Decsheets!$V$6</f>
        <v>7.0</v>
      </c>
      <c r="G24" s="29"/>
      <c r="H24" s="29"/>
      <c r="I24" s="39"/>
      <c r="J24" s="35">
        <f>IF($A24="","",IF(LEFT($A24,1)=J$13,$F24,""))</f>
        <v>7.0</v>
      </c>
      <c r="K24" s="35" t="str">
        <f>IF($A24="","",IF(LEFT($A24,1)=K$13,$F24,""))</f>
        <v/>
      </c>
      <c r="L24" s="35" t="str">
        <f>IF($A24="","",IF(LEFT($A24,1)=L$13,$F24,""))</f>
        <v/>
      </c>
      <c r="M24" s="35" t="str">
        <f>IF($A24="","",IF(LEFT($A24,1)=M$13,$F24,""))</f>
        <v/>
      </c>
      <c r="N24" s="35" t="str">
        <f>IF($A24="","",IF(LEFT($A24,1)=N$13,$F24,""))</f>
        <v/>
      </c>
      <c r="O24" s="35" t="str">
        <f>IF($A24="","",IF(LEFT($A24,1)=O$13,$F24,""))</f>
        <v/>
      </c>
      <c r="P24" s="35" t="str">
        <f>IF($A24="","",IF(LEFT($A24,1)=P$13,$F24,""))</f>
        <v/>
      </c>
      <c r="Q24" s="35" t="str">
        <f>IF($A24="","",IF(LEFT($A24,1)=Q$13,$F24,""))</f>
        <v/>
      </c>
      <c r="R24" s="35"/>
      <c r="S24" s="29"/>
      <c r="T24" s="21" t="s">
        <v>128</v>
      </c>
      <c r="U24" s="21" t="s">
        <v>204</v>
      </c>
      <c r="V24" s="21">
        <v>100.0</v>
      </c>
      <c r="W24" s="21" t="s">
        <v>15</v>
      </c>
      <c r="X24" s="127">
        <f>IF(E$22=".","",E$22)</f>
        <v>-0.3</v>
      </c>
    </row>
    <row r="25" spans="1:24">
      <c r="A25" s="36" t="s">
        <v>142</v>
      </c>
      <c r="B25" s="62">
        <v>3.0</v>
      </c>
      <c r="C25" s="42" t="str">
        <f>IF(A25="","",VLOOKUP($A$22,IF(LEN(A25)=2,U15GB,U15GA),VLOOKUP(LEFT(A25,1),club,6,FALSE),FALSE))</f>
        <v>Anna Biro</v>
      </c>
      <c r="D25" s="42" t="str">
        <f>IF(A25="","",VLOOKUP(LEFT(A25,1),club,2,FALSE))</f>
        <v>Highgate</v>
      </c>
      <c r="E25" s="93">
        <v>14.1</v>
      </c>
      <c r="F25" s="37">
        <f>Decsheets!$V$7</f>
        <v>6.0</v>
      </c>
      <c r="G25" s="29"/>
      <c r="H25" s="29"/>
      <c r="I25" s="39"/>
      <c r="J25" s="35" t="str">
        <f>IF($A25="","",IF(LEFT($A25,1)=J$13,$F25,""))</f>
        <v/>
      </c>
      <c r="K25" s="35" t="str">
        <f>IF($A25="","",IF(LEFT($A25,1)=K$13,$F25,""))</f>
        <v/>
      </c>
      <c r="L25" s="35">
        <f>IF($A25="","",IF(LEFT($A25,1)=L$13,$F25,""))</f>
        <v>6.0</v>
      </c>
      <c r="M25" s="35" t="str">
        <f>IF($A25="","",IF(LEFT($A25,1)=M$13,$F25,""))</f>
        <v/>
      </c>
      <c r="N25" s="35" t="str">
        <f>IF($A25="","",IF(LEFT($A25,1)=N$13,$F25,""))</f>
        <v/>
      </c>
      <c r="O25" s="35" t="str">
        <f>IF($A25="","",IF(LEFT($A25,1)=O$13,$F25,""))</f>
        <v/>
      </c>
      <c r="P25" s="35" t="str">
        <f>IF($A25="","",IF(LEFT($A25,1)=P$13,$F25,""))</f>
        <v/>
      </c>
      <c r="Q25" s="35" t="str">
        <f>IF($A25="","",IF(LEFT($A25,1)=Q$13,$F25,""))</f>
        <v/>
      </c>
      <c r="R25" s="35"/>
      <c r="S25" s="29"/>
      <c r="T25" s="21" t="s">
        <v>128</v>
      </c>
      <c r="U25" s="21" t="s">
        <v>204</v>
      </c>
      <c r="V25" s="21">
        <v>100.0</v>
      </c>
      <c r="W25" s="21" t="s">
        <v>15</v>
      </c>
      <c r="X25" s="127">
        <f>IF(E$22=".","",E$22)</f>
        <v>-0.3</v>
      </c>
    </row>
    <row r="26" spans="1:24">
      <c r="A26" s="36" t="s">
        <v>175</v>
      </c>
      <c r="B26" s="62" t="s">
        <v>114</v>
      </c>
      <c r="C26" s="42" t="str">
        <f>IF(A26="","",VLOOKUP($A$22,IF(LEN(A26)=2,U15GB,U15GA),VLOOKUP(LEFT(A26,1),club,6,FALSE),FALSE))</f>
        <v>Sharon Parish</v>
      </c>
      <c r="D26" s="42" t="str">
        <f>IF(A26="","",VLOOKUP(LEFT(A26,1),club,2,FALSE))</f>
        <v>Heathside</v>
      </c>
      <c r="E26" s="93">
        <v>16.13</v>
      </c>
      <c r="F26" s="37">
        <f>Decsheets!$V$8</f>
        <v>5.0</v>
      </c>
      <c r="G26" s="29"/>
      <c r="H26" s="29"/>
      <c r="I26" s="39"/>
      <c r="J26" s="35" t="str">
        <f>IF($A26="","",IF(LEFT($A26,1)=J$13,$F26,""))</f>
        <v/>
      </c>
      <c r="K26" s="35" t="str">
        <f>IF($A26="","",IF(LEFT($A26,1)=K$13,$F26,""))</f>
        <v/>
      </c>
      <c r="L26" s="35" t="str">
        <f>IF($A26="","",IF(LEFT($A26,1)=L$13,$F26,""))</f>
        <v/>
      </c>
      <c r="M26" s="35">
        <f>IF($A26="","",IF(LEFT($A26,1)=M$13,$F26,""))</f>
        <v>5.0</v>
      </c>
      <c r="N26" s="35" t="str">
        <f>IF($A26="","",IF(LEFT($A26,1)=N$13,$F26,""))</f>
        <v/>
      </c>
      <c r="O26" s="35" t="str">
        <f>IF($A26="","",IF(LEFT($A26,1)=O$13,$F26,""))</f>
        <v/>
      </c>
      <c r="P26" s="35" t="str">
        <f>IF($A26="","",IF(LEFT($A26,1)=P$13,$F26,""))</f>
        <v/>
      </c>
      <c r="Q26" s="35" t="str">
        <f>IF($A26="","",IF(LEFT($A26,1)=Q$13,$F26,""))</f>
        <v/>
      </c>
      <c r="R26" s="35"/>
      <c r="S26" s="29"/>
      <c r="T26" s="21" t="s">
        <v>128</v>
      </c>
      <c r="U26" s="21" t="s">
        <v>204</v>
      </c>
      <c r="V26" s="21">
        <v>100.0</v>
      </c>
      <c r="W26" s="21" t="s">
        <v>15</v>
      </c>
      <c r="X26" s="127">
        <f>IF(E$22=".","",E$22)</f>
        <v>-0.3</v>
      </c>
    </row>
    <row r="27" spans="1:24">
      <c r="A27" s="36"/>
      <c r="B27" s="62" t="s">
        <v>115</v>
      </c>
      <c r="C27" s="42" t="str">
        <f>IF(A27="","",VLOOKUP($A$22,IF(LEN(A27)=2,U15GB,U15GA),VLOOKUP(LEFT(A27,1),club,6,FALSE),FALSE))</f>
        <v/>
      </c>
      <c r="D27" s="42" t="str">
        <f>IF(A27="","",VLOOKUP(LEFT(A27,1),club,2,FALSE))</f>
        <v/>
      </c>
      <c r="E27" s="93"/>
      <c r="F27" s="37">
        <f>Decsheets!$V$9</f>
        <v>4.0</v>
      </c>
      <c r="G27" s="29"/>
      <c r="H27" s="29"/>
      <c r="I27" s="39"/>
      <c r="J27" s="35" t="str">
        <f>IF($A27="","",IF(LEFT($A27,1)=J$13,$F27,""))</f>
        <v/>
      </c>
      <c r="K27" s="35" t="str">
        <f>IF($A27="","",IF(LEFT($A27,1)=K$13,$F27,""))</f>
        <v/>
      </c>
      <c r="L27" s="35" t="str">
        <f>IF($A27="","",IF(LEFT($A27,1)=L$13,$F27,""))</f>
        <v/>
      </c>
      <c r="M27" s="35" t="str">
        <f>IF($A27="","",IF(LEFT($A27,1)=M$13,$F27,""))</f>
        <v/>
      </c>
      <c r="N27" s="35" t="str">
        <f>IF($A27="","",IF(LEFT($A27,1)=N$13,$F27,""))</f>
        <v/>
      </c>
      <c r="O27" s="35" t="str">
        <f>IF($A27="","",IF(LEFT($A27,1)=O$13,$F27,""))</f>
        <v/>
      </c>
      <c r="P27" s="35" t="str">
        <f>IF($A27="","",IF(LEFT($A27,1)=P$13,$F27,""))</f>
        <v/>
      </c>
      <c r="Q27" s="35" t="str">
        <f>IF($A27="","",IF(LEFT($A27,1)=Q$13,$F27,""))</f>
        <v/>
      </c>
      <c r="R27" s="35"/>
      <c r="S27" s="29"/>
      <c r="T27" s="21" t="s">
        <v>128</v>
      </c>
      <c r="U27" s="21" t="s">
        <v>204</v>
      </c>
      <c r="V27" s="21">
        <v>100.0</v>
      </c>
      <c r="W27" s="21" t="s">
        <v>15</v>
      </c>
      <c r="X27" s="127">
        <f>IF(E$22=".","",E$22)</f>
        <v>-0.3</v>
      </c>
    </row>
    <row r="28" spans="1:24">
      <c r="A28" s="36"/>
      <c r="B28" s="62" t="s">
        <v>116</v>
      </c>
      <c r="C28" s="42" t="str">
        <f>IF(A28="","",VLOOKUP($A$22,IF(LEN(A28)=2,U15GB,U15GA),VLOOKUP(LEFT(A28,1),club,6,FALSE),FALSE))</f>
        <v/>
      </c>
      <c r="D28" s="42" t="str">
        <f>IF(A28="","",VLOOKUP(LEFT(A28,1),club,2,FALSE))</f>
        <v/>
      </c>
      <c r="E28" s="93"/>
      <c r="F28" s="37">
        <f>Decsheets!$V$10</f>
        <v>3.0</v>
      </c>
      <c r="G28" s="29"/>
      <c r="H28" s="29"/>
      <c r="I28" s="39"/>
      <c r="J28" s="35" t="str">
        <f>IF($A28="","",IF(LEFT($A28,1)=J$13,$F28,""))</f>
        <v/>
      </c>
      <c r="K28" s="35" t="str">
        <f>IF($A28="","",IF(LEFT($A28,1)=K$13,$F28,""))</f>
        <v/>
      </c>
      <c r="L28" s="35" t="str">
        <f>IF($A28="","",IF(LEFT($A28,1)=L$13,$F28,""))</f>
        <v/>
      </c>
      <c r="M28" s="35" t="str">
        <f>IF($A28="","",IF(LEFT($A28,1)=M$13,$F28,""))</f>
        <v/>
      </c>
      <c r="N28" s="35" t="str">
        <f>IF($A28="","",IF(LEFT($A28,1)=N$13,$F28,""))</f>
        <v/>
      </c>
      <c r="O28" s="35" t="str">
        <f>IF($A28="","",IF(LEFT($A28,1)=O$13,$F28,""))</f>
        <v/>
      </c>
      <c r="P28" s="35" t="str">
        <f>IF($A28="","",IF(LEFT($A28,1)=P$13,$F28,""))</f>
        <v/>
      </c>
      <c r="Q28" s="35" t="str">
        <f>IF($A28="","",IF(LEFT($A28,1)=Q$13,$F28,""))</f>
        <v/>
      </c>
      <c r="R28" s="35"/>
      <c r="S28" s="29"/>
      <c r="T28" s="21" t="s">
        <v>128</v>
      </c>
      <c r="U28" s="21" t="s">
        <v>204</v>
      </c>
      <c r="V28" s="21">
        <v>100.0</v>
      </c>
      <c r="W28" s="21" t="s">
        <v>15</v>
      </c>
      <c r="X28" s="127">
        <f>IF(E$22=".","",E$22)</f>
        <v>-0.3</v>
      </c>
    </row>
    <row r="29" spans="1:24">
      <c r="A29" s="36"/>
      <c r="B29" s="62" t="s">
        <v>117</v>
      </c>
      <c r="C29" s="42" t="str">
        <f>IF(A29="","",VLOOKUP($A$22,IF(LEN(A29)=2,U15GB,U15GA),VLOOKUP(LEFT(A29,1),club,6,FALSE),FALSE))</f>
        <v/>
      </c>
      <c r="D29" s="42" t="str">
        <f>IF(A29="","",VLOOKUP(LEFT(A29,1),club,2,FALSE))</f>
        <v/>
      </c>
      <c r="E29" s="93"/>
      <c r="F29" s="37">
        <f>Decsheets!$V$11</f>
        <v>2.0</v>
      </c>
      <c r="G29" s="29"/>
      <c r="H29" s="29"/>
      <c r="I29" s="39"/>
      <c r="J29" s="35" t="str">
        <f>IF($A29="","",IF(LEFT($A29,1)=J$13,$F29,""))</f>
        <v/>
      </c>
      <c r="K29" s="35" t="str">
        <f>IF($A29="","",IF(LEFT($A29,1)=K$13,$F29,""))</f>
        <v/>
      </c>
      <c r="L29" s="35" t="str">
        <f>IF($A29="","",IF(LEFT($A29,1)=L$13,$F29,""))</f>
        <v/>
      </c>
      <c r="M29" s="35" t="str">
        <f>IF($A29="","",IF(LEFT($A29,1)=M$13,$F29,""))</f>
        <v/>
      </c>
      <c r="N29" s="35" t="str">
        <f>IF($A29="","",IF(LEFT($A29,1)=N$13,$F29,""))</f>
        <v/>
      </c>
      <c r="O29" s="35" t="str">
        <f>IF($A29="","",IF(LEFT($A29,1)=O$13,$F29,""))</f>
        <v/>
      </c>
      <c r="P29" s="35" t="str">
        <f>IF($A29="","",IF(LEFT($A29,1)=P$13,$F29,""))</f>
        <v/>
      </c>
      <c r="Q29" s="35" t="str">
        <f>IF($A29="","",IF(LEFT($A29,1)=Q$13,$F29,""))</f>
        <v/>
      </c>
      <c r="R29" s="35"/>
      <c r="S29" s="29"/>
      <c r="T29" s="21" t="s">
        <v>128</v>
      </c>
      <c r="U29" s="21" t="s">
        <v>204</v>
      </c>
      <c r="V29" s="21">
        <v>100.0</v>
      </c>
      <c r="W29" s="21" t="s">
        <v>15</v>
      </c>
      <c r="X29" s="127">
        <f>IF(E$22=".","",E$22)</f>
        <v>-0.3</v>
      </c>
    </row>
    <row r="30" spans="1:24">
      <c r="A30" s="36"/>
      <c r="B30" s="62" t="s">
        <v>118</v>
      </c>
      <c r="C30" s="42" t="str">
        <f>IF(A30="","",VLOOKUP($A$22,IF(LEN(A30)=2,U15GB,U15GA),VLOOKUP(LEFT(A30,1),club,6,FALSE),FALSE))</f>
        <v/>
      </c>
      <c r="D30" s="42" t="str">
        <f>IF(A30="","",VLOOKUP(LEFT(A30,1),club,2,FALSE))</f>
        <v/>
      </c>
      <c r="E30" s="93"/>
      <c r="F30" s="37">
        <f>Decsheets!$V$12</f>
        <v>1.0</v>
      </c>
      <c r="G30" s="29"/>
      <c r="H30" s="29"/>
      <c r="I30" s="39"/>
      <c r="J30" s="35" t="str">
        <f>IF($A30="","",IF(LEFT($A30,1)=J$13,$F30,""))</f>
        <v/>
      </c>
      <c r="K30" s="35" t="str">
        <f>IF($A30="","",IF(LEFT($A30,1)=K$13,$F30,""))</f>
        <v/>
      </c>
      <c r="L30" s="35" t="str">
        <f>IF($A30="","",IF(LEFT($A30,1)=L$13,$F30,""))</f>
        <v/>
      </c>
      <c r="M30" s="35" t="str">
        <f>IF($A30="","",IF(LEFT($A30,1)=M$13,$F30,""))</f>
        <v/>
      </c>
      <c r="N30" s="35" t="str">
        <f>IF($A30="","",IF(LEFT($A30,1)=N$13,$F30,""))</f>
        <v/>
      </c>
      <c r="O30" s="35" t="str">
        <f>IF($A30="","",IF(LEFT($A30,1)=O$13,$F30,""))</f>
        <v/>
      </c>
      <c r="P30" s="35" t="str">
        <f>IF($A30="","",IF(LEFT($A30,1)=P$13,$F30,""))</f>
        <v/>
      </c>
      <c r="Q30" s="35" t="str">
        <f>IF($A30="","",IF(LEFT($A30,1)=Q$13,$F30,""))</f>
        <v/>
      </c>
      <c r="R30" s="35">
        <f>SUM(Decsheets!$V$5:$V$13)-(SUM(J23:Q30))</f>
        <v>10.0</v>
      </c>
      <c r="S30" s="29"/>
      <c r="T30" s="21" t="s">
        <v>128</v>
      </c>
      <c r="U30" s="21" t="s">
        <v>204</v>
      </c>
      <c r="V30" s="21">
        <v>100.0</v>
      </c>
      <c r="W30" s="21" t="s">
        <v>15</v>
      </c>
      <c r="X30" s="127">
        <f>IF(E$22=".","",E$22)</f>
        <v>-0.3</v>
      </c>
    </row>
    <row r="31" spans="1:24" s="21" customFormat="1">
      <c r="A31" s="32" t="s">
        <v>206</v>
      </c>
      <c r="B31" s="61"/>
      <c r="C31" s="41" t="s">
        <v>207</v>
      </c>
      <c r="D31" s="28" t="s">
        <v>125</v>
      </c>
      <c r="E31" s="91">
        <v>1.2</v>
      </c>
      <c r="F31" s="39"/>
      <c r="G31" s="29"/>
      <c r="H31" s="29"/>
      <c r="I31" s="29"/>
      <c r="J31" s="35"/>
      <c r="K31" s="35"/>
      <c r="L31" s="35"/>
      <c r="M31" s="35"/>
      <c r="N31" s="35"/>
      <c r="O31" s="35"/>
      <c r="P31" s="35"/>
      <c r="Q31" s="35"/>
      <c r="R31" s="35"/>
      <c r="S31" s="29" t="s">
        <v>208</v>
      </c>
      <c r="V31" s="123"/>
    </row>
    <row r="32" spans="1:24">
      <c r="A32" s="36" t="s">
        <v>133</v>
      </c>
      <c r="B32" s="62">
        <v>1.0</v>
      </c>
      <c r="C32" s="37" t="str">
        <f>IF(A32="","",VLOOKUP($A$31,IF(LEN(A32)=2,U15GB,U15GA),VLOOKUP(LEFT(A32,1),club,6,FALSE),FALSE))</f>
        <v>Emily Rodriguez</v>
      </c>
      <c r="D32" s="42" t="str">
        <f>IF(A32="","",VLOOKUP(LEFT(A32,1),club,2,FALSE))</f>
        <v>Shaftesbury</v>
      </c>
      <c r="E32" s="93">
        <v>27.37</v>
      </c>
      <c r="F32" s="37">
        <f>Decsheets!$U$5</f>
        <v>16.0</v>
      </c>
      <c r="G32" s="29"/>
      <c r="H32" s="29"/>
      <c r="I32" s="39"/>
      <c r="J32" s="35" t="str">
        <f>IF($A32="","",IF(LEFT($A32,1)=J$13,$F32,""))</f>
        <v/>
      </c>
      <c r="K32" s="35" t="str">
        <f>IF($A32="","",IF(LEFT($A32,1)=K$13,$F32,""))</f>
        <v/>
      </c>
      <c r="L32" s="35" t="str">
        <f>IF($A32="","",IF(LEFT($A32,1)=L$13,$F32,""))</f>
        <v/>
      </c>
      <c r="M32" s="35" t="str">
        <f>IF($A32="","",IF(LEFT($A32,1)=M$13,$F32,""))</f>
        <v/>
      </c>
      <c r="N32" s="35" t="str">
        <f>IF($A32="","",IF(LEFT($A32,1)=N$13,$F32,""))</f>
        <v/>
      </c>
      <c r="O32" s="35" t="str">
        <f>IF($A32="","",IF(LEFT($A32,1)=O$13,$F32,""))</f>
        <v/>
      </c>
      <c r="P32" s="35" t="str">
        <f>IF($A32="","",IF(LEFT($A32,1)=P$13,$F32,""))</f>
        <v/>
      </c>
      <c r="Q32" s="35">
        <f>IF($A32="","",IF(LEFT($A32,1)=Q$13,$F32,""))</f>
        <v>16.0</v>
      </c>
      <c r="R32" s="35"/>
      <c r="S32" s="29"/>
      <c r="T32" s="21" t="s">
        <v>128</v>
      </c>
      <c r="U32" s="21" t="s">
        <v>204</v>
      </c>
      <c r="V32" s="21">
        <v>200.0</v>
      </c>
      <c r="W32" s="21" t="s">
        <v>10</v>
      </c>
      <c r="X32" s="127">
        <f>IF(E$31=".","",E$31)</f>
        <v>1.2</v>
      </c>
    </row>
    <row r="33" spans="1:24">
      <c r="A33" s="36" t="s">
        <v>127</v>
      </c>
      <c r="B33" s="62">
        <v>2.0</v>
      </c>
      <c r="C33" s="37" t="str">
        <f>IF(A33="","",VLOOKUP($A$31,IF(LEN(A33)=2,U15GB,U15GA),VLOOKUP(LEFT(A33,1),club,6,FALSE),FALSE))</f>
        <v>Charlotte Buckley</v>
      </c>
      <c r="D33" s="42" t="str">
        <f>IF(A33="","",VLOOKUP(LEFT(A33,1),club,2,FALSE))</f>
        <v>TVH</v>
      </c>
      <c r="E33" s="93">
        <v>27.44</v>
      </c>
      <c r="F33" s="37">
        <f>Decsheets!$U$6</f>
        <v>14.0</v>
      </c>
      <c r="G33" s="29"/>
      <c r="H33" s="29"/>
      <c r="I33" s="39"/>
      <c r="J33" s="35" t="str">
        <f>IF($A33="","",IF(LEFT($A33,1)=J$13,$F33,""))</f>
        <v/>
      </c>
      <c r="K33" s="35" t="str">
        <f>IF($A33="","",IF(LEFT($A33,1)=K$13,$F33,""))</f>
        <v/>
      </c>
      <c r="L33" s="35" t="str">
        <f>IF($A33="","",IF(LEFT($A33,1)=L$13,$F33,""))</f>
        <v/>
      </c>
      <c r="M33" s="35" t="str">
        <f>IF($A33="","",IF(LEFT($A33,1)=M$13,$F33,""))</f>
        <v/>
      </c>
      <c r="N33" s="35">
        <f>IF($A33="","",IF(LEFT($A33,1)=N$13,$F33,""))</f>
        <v>14.0</v>
      </c>
      <c r="O33" s="35" t="str">
        <f>IF($A33="","",IF(LEFT($A33,1)=O$13,$F33,""))</f>
        <v/>
      </c>
      <c r="P33" s="35" t="str">
        <f>IF($A33="","",IF(LEFT($A33,1)=P$13,$F33,""))</f>
        <v/>
      </c>
      <c r="Q33" s="35" t="str">
        <f>IF($A33="","",IF(LEFT($A33,1)=Q$13,$F33,""))</f>
        <v/>
      </c>
      <c r="R33" s="35"/>
      <c r="S33" s="29"/>
      <c r="T33" s="21" t="s">
        <v>128</v>
      </c>
      <c r="U33" s="21" t="s">
        <v>204</v>
      </c>
      <c r="V33" s="21">
        <v>200.0</v>
      </c>
      <c r="W33" s="21" t="s">
        <v>10</v>
      </c>
      <c r="X33" s="127">
        <f>IF(E$31=".","",E$31)</f>
        <v>1.2</v>
      </c>
    </row>
    <row r="34" spans="1:24">
      <c r="A34" s="36" t="s">
        <v>135</v>
      </c>
      <c r="B34" s="62">
        <v>3.0</v>
      </c>
      <c r="C34" s="37" t="str">
        <f>IF(A34="","",VLOOKUP($A$31,IF(LEN(A34)=2,U15GB,U15GA),VLOOKUP(LEFT(A34,1),club,6,FALSE),FALSE))</f>
        <v>Issy Brand</v>
      </c>
      <c r="D34" s="42" t="str">
        <f>IF(A34="","",VLOOKUP(LEFT(A34,1),club,2,FALSE))</f>
        <v>Trent Park</v>
      </c>
      <c r="E34" s="93">
        <v>29.01</v>
      </c>
      <c r="F34" s="37">
        <f>Decsheets!$U$7</f>
        <v>12.0</v>
      </c>
      <c r="G34" s="29"/>
      <c r="H34" s="29"/>
      <c r="I34" s="39"/>
      <c r="J34" s="35" t="str">
        <f>IF($A34="","",IF(LEFT($A34,1)=J$13,$F34,""))</f>
        <v/>
      </c>
      <c r="K34" s="35" t="str">
        <f>IF($A34="","",IF(LEFT($A34,1)=K$13,$F34,""))</f>
        <v/>
      </c>
      <c r="L34" s="35" t="str">
        <f>IF($A34="","",IF(LEFT($A34,1)=L$13,$F34,""))</f>
        <v/>
      </c>
      <c r="M34" s="35" t="str">
        <f>IF($A34="","",IF(LEFT($A34,1)=M$13,$F34,""))</f>
        <v/>
      </c>
      <c r="N34" s="35" t="str">
        <f>IF($A34="","",IF(LEFT($A34,1)=N$13,$F34,""))</f>
        <v/>
      </c>
      <c r="O34" s="35">
        <f>IF($A34="","",IF(LEFT($A34,1)=O$13,$F34,""))</f>
        <v>12.0</v>
      </c>
      <c r="P34" s="35" t="str">
        <f>IF($A34="","",IF(LEFT($A34,1)=P$13,$F34,""))</f>
        <v/>
      </c>
      <c r="Q34" s="35" t="str">
        <f>IF($A34="","",IF(LEFT($A34,1)=Q$13,$F34,""))</f>
        <v/>
      </c>
      <c r="R34" s="35"/>
      <c r="S34" s="29"/>
      <c r="T34" s="21" t="s">
        <v>128</v>
      </c>
      <c r="U34" s="21" t="s">
        <v>204</v>
      </c>
      <c r="V34" s="21">
        <v>200.0</v>
      </c>
      <c r="W34" s="21" t="s">
        <v>10</v>
      </c>
      <c r="X34" s="127">
        <f>IF(E$31=".","",E$31)</f>
        <v>1.2</v>
      </c>
    </row>
    <row r="35" spans="1:24">
      <c r="A35" s="36" t="s">
        <v>134</v>
      </c>
      <c r="B35" s="62" t="s">
        <v>114</v>
      </c>
      <c r="C35" s="37" t="str">
        <f>IF(A35="","",VLOOKUP($A$31,IF(LEN(A35)=2,U15GB,U15GA),VLOOKUP(LEFT(A35,1),club,6,FALSE),FALSE))</f>
        <v>Maya Faulkner</v>
      </c>
      <c r="D35" s="42" t="str">
        <f>IF(A35="","",VLOOKUP(LEFT(A35,1),club,2,FALSE))</f>
        <v>Ealing S&amp;M</v>
      </c>
      <c r="E35" s="93">
        <v>29.13</v>
      </c>
      <c r="F35" s="37">
        <f>Decsheets!$U$8</f>
        <v>10.0</v>
      </c>
      <c r="G35" s="29"/>
      <c r="H35" s="29"/>
      <c r="I35" s="39"/>
      <c r="J35" s="35">
        <f>IF($A35="","",IF(LEFT($A35,1)=J$13,$F35,""))</f>
        <v>10.0</v>
      </c>
      <c r="K35" s="35" t="str">
        <f>IF($A35="","",IF(LEFT($A35,1)=K$13,$F35,""))</f>
        <v/>
      </c>
      <c r="L35" s="35" t="str">
        <f>IF($A35="","",IF(LEFT($A35,1)=L$13,$F35,""))</f>
        <v/>
      </c>
      <c r="M35" s="35" t="str">
        <f>IF($A35="","",IF(LEFT($A35,1)=M$13,$F35,""))</f>
        <v/>
      </c>
      <c r="N35" s="35" t="str">
        <f>IF($A35="","",IF(LEFT($A35,1)=N$13,$F35,""))</f>
        <v/>
      </c>
      <c r="O35" s="35" t="str">
        <f>IF($A35="","",IF(LEFT($A35,1)=O$13,$F35,""))</f>
        <v/>
      </c>
      <c r="P35" s="35" t="str">
        <f>IF($A35="","",IF(LEFT($A35,1)=P$13,$F35,""))</f>
        <v/>
      </c>
      <c r="Q35" s="35" t="str">
        <f>IF($A35="","",IF(LEFT($A35,1)=Q$13,$F35,""))</f>
        <v/>
      </c>
      <c r="R35" s="35"/>
      <c r="S35" s="29"/>
      <c r="T35" s="21" t="s">
        <v>128</v>
      </c>
      <c r="U35" s="21" t="s">
        <v>204</v>
      </c>
      <c r="V35" s="21">
        <v>200.0</v>
      </c>
      <c r="W35" s="21" t="s">
        <v>10</v>
      </c>
      <c r="X35" s="127">
        <f>IF(E$31=".","",E$31)</f>
        <v>1.2</v>
      </c>
    </row>
    <row r="36" spans="1:24">
      <c r="A36" s="36" t="s">
        <v>132</v>
      </c>
      <c r="B36" s="62" t="s">
        <v>115</v>
      </c>
      <c r="C36" s="37" t="str">
        <f>IF(A36="","",VLOOKUP($A$31,IF(LEN(A36)=2,U15GB,U15GA),VLOOKUP(LEFT(A36,1),club,6,FALSE),FALSE))</f>
        <v>Hannah May</v>
      </c>
      <c r="D36" s="42" t="str">
        <f>IF(A36="","",VLOOKUP(LEFT(A36,1),club,2,FALSE))</f>
        <v>Barnet</v>
      </c>
      <c r="E36" s="93">
        <v>31.53</v>
      </c>
      <c r="F36" s="37">
        <f>Decsheets!$U$9</f>
        <v>8.0</v>
      </c>
      <c r="G36" s="29"/>
      <c r="H36" s="29"/>
      <c r="I36" s="39"/>
      <c r="J36" s="35" t="str">
        <f>IF($A36="","",IF(LEFT($A36,1)=J$13,$F36,""))</f>
        <v/>
      </c>
      <c r="K36" s="35" t="str">
        <f>IF($A36="","",IF(LEFT($A36,1)=K$13,$F36,""))</f>
        <v/>
      </c>
      <c r="L36" s="35" t="str">
        <f>IF($A36="","",IF(LEFT($A36,1)=L$13,$F36,""))</f>
        <v/>
      </c>
      <c r="M36" s="35" t="str">
        <f>IF($A36="","",IF(LEFT($A36,1)=M$13,$F36,""))</f>
        <v/>
      </c>
      <c r="N36" s="35" t="str">
        <f>IF($A36="","",IF(LEFT($A36,1)=N$13,$F36,""))</f>
        <v/>
      </c>
      <c r="O36" s="35" t="str">
        <f>IF($A36="","",IF(LEFT($A36,1)=O$13,$F36,""))</f>
        <v/>
      </c>
      <c r="P36" s="35">
        <f>IF($A36="","",IF(LEFT($A36,1)=P$13,$F36,""))</f>
        <v>8.0</v>
      </c>
      <c r="Q36" s="35" t="str">
        <f>IF($A36="","",IF(LEFT($A36,1)=Q$13,$F36,""))</f>
        <v/>
      </c>
      <c r="R36" s="35"/>
      <c r="S36" s="29"/>
      <c r="T36" s="21" t="s">
        <v>128</v>
      </c>
      <c r="U36" s="21" t="s">
        <v>204</v>
      </c>
      <c r="V36" s="21">
        <v>200.0</v>
      </c>
      <c r="W36" s="21" t="s">
        <v>10</v>
      </c>
      <c r="X36" s="127">
        <f>IF(E$31=".","",E$31)</f>
        <v>1.2</v>
      </c>
    </row>
    <row r="37" spans="1:24">
      <c r="A37" s="36"/>
      <c r="B37" s="62" t="s">
        <v>116</v>
      </c>
      <c r="C37" s="37" t="str">
        <f>IF(A37="","",VLOOKUP($A$31,IF(LEN(A37)=2,U15GB,U15GA),VLOOKUP(LEFT(A37,1),club,6,FALSE),FALSE))</f>
        <v/>
      </c>
      <c r="D37" s="42" t="str">
        <f>IF(A37="","",VLOOKUP(LEFT(A37,1),club,2,FALSE))</f>
        <v/>
      </c>
      <c r="E37" s="93"/>
      <c r="F37" s="37">
        <f>Decsheets!$U$10</f>
        <v>6.0</v>
      </c>
      <c r="G37" s="29"/>
      <c r="H37" s="29"/>
      <c r="I37" s="39"/>
      <c r="J37" s="35" t="str">
        <f>IF($A37="","",IF(LEFT($A37,1)=J$13,$F37,""))</f>
        <v/>
      </c>
      <c r="K37" s="35" t="str">
        <f>IF($A37="","",IF(LEFT($A37,1)=K$13,$F37,""))</f>
        <v/>
      </c>
      <c r="L37" s="35" t="str">
        <f>IF($A37="","",IF(LEFT($A37,1)=L$13,$F37,""))</f>
        <v/>
      </c>
      <c r="M37" s="35" t="str">
        <f>IF($A37="","",IF(LEFT($A37,1)=M$13,$F37,""))</f>
        <v/>
      </c>
      <c r="N37" s="35" t="str">
        <f>IF($A37="","",IF(LEFT($A37,1)=N$13,$F37,""))</f>
        <v/>
      </c>
      <c r="O37" s="35" t="str">
        <f>IF($A37="","",IF(LEFT($A37,1)=O$13,$F37,""))</f>
        <v/>
      </c>
      <c r="P37" s="35" t="str">
        <f>IF($A37="","",IF(LEFT($A37,1)=P$13,$F37,""))</f>
        <v/>
      </c>
      <c r="Q37" s="35" t="str">
        <f>IF($A37="","",IF(LEFT($A37,1)=Q$13,$F37,""))</f>
        <v/>
      </c>
      <c r="R37" s="35"/>
      <c r="S37" s="29"/>
      <c r="T37" s="21" t="s">
        <v>128</v>
      </c>
      <c r="U37" s="21" t="s">
        <v>204</v>
      </c>
      <c r="V37" s="21">
        <v>200.0</v>
      </c>
      <c r="W37" s="21" t="s">
        <v>10</v>
      </c>
      <c r="X37" s="127">
        <f>IF(E$31=".","",E$31)</f>
        <v>1.2</v>
      </c>
    </row>
    <row r="38" spans="1:24">
      <c r="A38" s="36"/>
      <c r="B38" s="62" t="s">
        <v>117</v>
      </c>
      <c r="C38" s="37" t="str">
        <f>IF(A38="","",VLOOKUP($A$31,IF(LEN(A38)=2,U15GB,U15GA),VLOOKUP(LEFT(A38,1),club,6,FALSE),FALSE))</f>
        <v/>
      </c>
      <c r="D38" s="42" t="str">
        <f>IF(A38="","",VLOOKUP(LEFT(A38,1),club,2,FALSE))</f>
        <v/>
      </c>
      <c r="E38" s="93"/>
      <c r="F38" s="37">
        <f>Decsheets!$U$11</f>
        <v>4.0</v>
      </c>
      <c r="G38" s="29"/>
      <c r="H38" s="29"/>
      <c r="I38" s="39"/>
      <c r="J38" s="35" t="str">
        <f>IF($A38="","",IF(LEFT($A38,1)=J$13,$F38,""))</f>
        <v/>
      </c>
      <c r="K38" s="35" t="str">
        <f>IF($A38="","",IF(LEFT($A38,1)=K$13,$F38,""))</f>
        <v/>
      </c>
      <c r="L38" s="35" t="str">
        <f>IF($A38="","",IF(LEFT($A38,1)=L$13,$F38,""))</f>
        <v/>
      </c>
      <c r="M38" s="35" t="str">
        <f>IF($A38="","",IF(LEFT($A38,1)=M$13,$F38,""))</f>
        <v/>
      </c>
      <c r="N38" s="35" t="str">
        <f>IF($A38="","",IF(LEFT($A38,1)=N$13,$F38,""))</f>
        <v/>
      </c>
      <c r="O38" s="35" t="str">
        <f>IF($A38="","",IF(LEFT($A38,1)=O$13,$F38,""))</f>
        <v/>
      </c>
      <c r="P38" s="35" t="str">
        <f>IF($A38="","",IF(LEFT($A38,1)=P$13,$F38,""))</f>
        <v/>
      </c>
      <c r="Q38" s="35" t="str">
        <f>IF($A38="","",IF(LEFT($A38,1)=Q$13,$F38,""))</f>
        <v/>
      </c>
      <c r="R38" s="35"/>
      <c r="S38" s="29"/>
      <c r="T38" s="21" t="s">
        <v>128</v>
      </c>
      <c r="U38" s="21" t="s">
        <v>204</v>
      </c>
      <c r="V38" s="21">
        <v>200.0</v>
      </c>
      <c r="W38" s="21" t="s">
        <v>10</v>
      </c>
      <c r="X38" s="127">
        <f>IF(E$31=".","",E$31)</f>
        <v>1.2</v>
      </c>
    </row>
    <row r="39" spans="1:24">
      <c r="A39" s="36"/>
      <c r="B39" s="62" t="s">
        <v>118</v>
      </c>
      <c r="C39" s="37" t="str">
        <f>IF(A39="","",VLOOKUP($A$31,IF(LEN(A39)=2,U15GB,U15GA),VLOOKUP(LEFT(A39,1),club,6,FALSE),FALSE))</f>
        <v/>
      </c>
      <c r="D39" s="42" t="str">
        <f>IF(A39="","",VLOOKUP(LEFT(A39,1),club,2,FALSE))</f>
        <v/>
      </c>
      <c r="E39" s="93"/>
      <c r="F39" s="37">
        <f>Decsheets!$U$12</f>
        <v>2.0</v>
      </c>
      <c r="G39" s="29"/>
      <c r="H39" s="29"/>
      <c r="I39" s="39"/>
      <c r="J39" s="35" t="str">
        <f>IF($A39="","",IF(LEFT($A39,1)=J$13,$F39,""))</f>
        <v/>
      </c>
      <c r="K39" s="35" t="str">
        <f>IF($A39="","",IF(LEFT($A39,1)=K$13,$F39,""))</f>
        <v/>
      </c>
      <c r="L39" s="35" t="str">
        <f>IF($A39="","",IF(LEFT($A39,1)=L$13,$F39,""))</f>
        <v/>
      </c>
      <c r="M39" s="35" t="str">
        <f>IF($A39="","",IF(LEFT($A39,1)=M$13,$F39,""))</f>
        <v/>
      </c>
      <c r="N39" s="35" t="str">
        <f>IF($A39="","",IF(LEFT($A39,1)=N$13,$F39,""))</f>
        <v/>
      </c>
      <c r="O39" s="35" t="str">
        <f>IF($A39="","",IF(LEFT($A39,1)=O$13,$F39,""))</f>
        <v/>
      </c>
      <c r="P39" s="35" t="str">
        <f>IF($A39="","",IF(LEFT($A39,1)=P$13,$F39,""))</f>
        <v/>
      </c>
      <c r="Q39" s="35" t="str">
        <f>IF($A39="","",IF(LEFT($A39,1)=Q$13,$F39,""))</f>
        <v/>
      </c>
      <c r="R39" s="35">
        <f>SUM(Decsheets!$U$5:$U$12)-(SUM(J32:Q39))</f>
        <v>12.0</v>
      </c>
      <c r="S39" s="29"/>
      <c r="T39" s="21" t="s">
        <v>128</v>
      </c>
      <c r="U39" s="21" t="s">
        <v>204</v>
      </c>
      <c r="V39" s="21">
        <v>200.0</v>
      </c>
      <c r="W39" s="21" t="s">
        <v>10</v>
      </c>
      <c r="X39" s="127">
        <f>IF(E$31=".","",E$31)</f>
        <v>1.2</v>
      </c>
    </row>
    <row r="40" spans="1:24" s="21" customFormat="1">
      <c r="A40" s="32" t="s">
        <v>206</v>
      </c>
      <c r="B40" s="61"/>
      <c r="C40" s="40" t="s">
        <v>209</v>
      </c>
      <c r="D40" s="28" t="s">
        <v>125</v>
      </c>
      <c r="E40" s="91">
        <v>0.1</v>
      </c>
      <c r="F40" s="39"/>
      <c r="G40" s="29"/>
      <c r="H40" s="29"/>
      <c r="I40" s="29"/>
      <c r="J40" s="35"/>
      <c r="K40" s="35"/>
      <c r="L40" s="35"/>
      <c r="M40" s="35"/>
      <c r="N40" s="35"/>
      <c r="O40" s="35"/>
      <c r="P40" s="35"/>
      <c r="Q40" s="35"/>
      <c r="R40" s="35"/>
      <c r="S40" s="29" t="s">
        <v>210</v>
      </c>
      <c r="V40" s="102">
        <f>$E63</f>
        <v>0.0</v>
      </c>
    </row>
    <row r="41" spans="1:24">
      <c r="A41" s="36" t="s">
        <v>140</v>
      </c>
      <c r="B41" s="62">
        <v>1.0</v>
      </c>
      <c r="C41" s="37" t="str">
        <f>IF(A41="","",VLOOKUP($A$40,IF(LEN(A41)=2,U15GB,U15GA),VLOOKUP(LEFT(A41,1),club,6,FALSE),FALSE))</f>
        <v>Jody Walker-Payne</v>
      </c>
      <c r="D41" s="37" t="str">
        <f>IF(A41="","",VLOOKUP(LEFT(A41,1),club,2,FALSE))</f>
        <v>Shaftesbury</v>
      </c>
      <c r="E41" s="93">
        <v>28.98</v>
      </c>
      <c r="F41" s="37">
        <f>Decsheets!$V$5</f>
        <v>8.0</v>
      </c>
      <c r="G41" s="29"/>
      <c r="H41" s="29"/>
      <c r="I41" s="39"/>
      <c r="J41" s="35" t="str">
        <f>IF($A41="","",IF(LEFT($A41,1)=J$13,$F41,""))</f>
        <v/>
      </c>
      <c r="K41" s="35" t="str">
        <f>IF($A41="","",IF(LEFT($A41,1)=K$13,$F41,""))</f>
        <v/>
      </c>
      <c r="L41" s="35" t="str">
        <f>IF($A41="","",IF(LEFT($A41,1)=L$13,$F41,""))</f>
        <v/>
      </c>
      <c r="M41" s="35" t="str">
        <f>IF($A41="","",IF(LEFT($A41,1)=M$13,$F41,""))</f>
        <v/>
      </c>
      <c r="N41" s="35" t="str">
        <f>IF($A41="","",IF(LEFT($A41,1)=N$13,$F41,""))</f>
        <v/>
      </c>
      <c r="O41" s="35" t="str">
        <f>IF($A41="","",IF(LEFT($A41,1)=O$13,$F41,""))</f>
        <v/>
      </c>
      <c r="P41" s="35" t="str">
        <f>IF($A41="","",IF(LEFT($A41,1)=P$13,$F41,""))</f>
        <v/>
      </c>
      <c r="Q41" s="35">
        <f>IF($A41="","",IF(LEFT($A41,1)=Q$13,$F41,""))</f>
        <v>8.0</v>
      </c>
      <c r="R41" s="35"/>
      <c r="S41" s="29"/>
      <c r="T41" s="21" t="s">
        <v>128</v>
      </c>
      <c r="U41" s="21" t="s">
        <v>204</v>
      </c>
      <c r="V41" s="21">
        <v>200.0</v>
      </c>
      <c r="W41" s="26" t="s">
        <v>15</v>
      </c>
      <c r="X41" s="127">
        <f>IF(E$40=".","",E$40)</f>
        <v>0.1</v>
      </c>
    </row>
    <row r="42" spans="1:24">
      <c r="A42" s="36" t="s">
        <v>139</v>
      </c>
      <c r="B42" s="62">
        <v>2.0</v>
      </c>
      <c r="C42" s="37" t="str">
        <f>IF(A42="","",VLOOKUP($A$40,IF(LEN(A42)=2,U15GB,U15GA),VLOOKUP(LEFT(A42,1),club,6,FALSE),FALSE))</f>
        <v>Estelle Belgrave</v>
      </c>
      <c r="D42" s="37" t="str">
        <f>IF(A42="","",VLOOKUP(LEFT(A42,1),club,2,FALSE))</f>
        <v>Ealing S&amp;M</v>
      </c>
      <c r="E42" s="93">
        <v>29.49</v>
      </c>
      <c r="F42" s="37">
        <f>Decsheets!$V$6</f>
        <v>7.0</v>
      </c>
      <c r="G42" s="29"/>
      <c r="H42" s="29"/>
      <c r="I42" s="39"/>
      <c r="J42" s="35">
        <f>IF($A42="","",IF(LEFT($A42,1)=J$13,$F42,""))</f>
        <v>7.0</v>
      </c>
      <c r="K42" s="35" t="str">
        <f>IF($A42="","",IF(LEFT($A42,1)=K$13,$F42,""))</f>
        <v/>
      </c>
      <c r="L42" s="35" t="str">
        <f>IF($A42="","",IF(LEFT($A42,1)=L$13,$F42,""))</f>
        <v/>
      </c>
      <c r="M42" s="35" t="str">
        <f>IF($A42="","",IF(LEFT($A42,1)=M$13,$F42,""))</f>
        <v/>
      </c>
      <c r="N42" s="35" t="str">
        <f>IF($A42="","",IF(LEFT($A42,1)=N$13,$F42,""))</f>
        <v/>
      </c>
      <c r="O42" s="35" t="str">
        <f>IF($A42="","",IF(LEFT($A42,1)=O$13,$F42,""))</f>
        <v/>
      </c>
      <c r="P42" s="35" t="str">
        <f>IF($A42="","",IF(LEFT($A42,1)=P$13,$F42,""))</f>
        <v/>
      </c>
      <c r="Q42" s="35" t="str">
        <f>IF($A42="","",IF(LEFT($A42,1)=Q$13,$F42,""))</f>
        <v/>
      </c>
      <c r="R42" s="35"/>
      <c r="S42" s="29"/>
      <c r="T42" s="21" t="s">
        <v>128</v>
      </c>
      <c r="U42" s="21" t="s">
        <v>204</v>
      </c>
      <c r="V42" s="21">
        <v>200.0</v>
      </c>
      <c r="W42" s="26" t="s">
        <v>15</v>
      </c>
      <c r="X42" s="127">
        <f>IF(E$40=".","",E$40)</f>
        <v>0.1</v>
      </c>
    </row>
    <row r="43" spans="1:24">
      <c r="A43" s="36"/>
      <c r="B43" s="62">
        <v>3.0</v>
      </c>
      <c r="C43" s="37" t="str">
        <f>IF(A43="","",VLOOKUP($A$40,IF(LEN(A43)=2,U15GB,U15GA),VLOOKUP(LEFT(A43,1),club,6,FALSE),FALSE))</f>
        <v/>
      </c>
      <c r="D43" s="37" t="str">
        <f>IF(A43="","",VLOOKUP(LEFT(A43,1),club,2,FALSE))</f>
        <v/>
      </c>
      <c r="E43" s="93"/>
      <c r="F43" s="37">
        <f>Decsheets!$V$7</f>
        <v>6.0</v>
      </c>
      <c r="G43" s="29"/>
      <c r="H43" s="29"/>
      <c r="I43" s="39"/>
      <c r="J43" s="35" t="str">
        <f>IF($A43="","",IF(LEFT($A43,1)=J$13,$F43,""))</f>
        <v/>
      </c>
      <c r="K43" s="35" t="str">
        <f>IF($A43="","",IF(LEFT($A43,1)=K$13,$F43,""))</f>
        <v/>
      </c>
      <c r="L43" s="35" t="str">
        <f>IF($A43="","",IF(LEFT($A43,1)=L$13,$F43,""))</f>
        <v/>
      </c>
      <c r="M43" s="35" t="str">
        <f>IF($A43="","",IF(LEFT($A43,1)=M$13,$F43,""))</f>
        <v/>
      </c>
      <c r="N43" s="35" t="str">
        <f>IF($A43="","",IF(LEFT($A43,1)=N$13,$F43,""))</f>
        <v/>
      </c>
      <c r="O43" s="35" t="str">
        <f>IF($A43="","",IF(LEFT($A43,1)=O$13,$F43,""))</f>
        <v/>
      </c>
      <c r="P43" s="35" t="str">
        <f>IF($A43="","",IF(LEFT($A43,1)=P$13,$F43,""))</f>
        <v/>
      </c>
      <c r="Q43" s="35" t="str">
        <f>IF($A43="","",IF(LEFT($A43,1)=Q$13,$F43,""))</f>
        <v/>
      </c>
      <c r="R43" s="35"/>
      <c r="S43" s="29"/>
      <c r="T43" s="21" t="s">
        <v>128</v>
      </c>
      <c r="U43" s="21" t="s">
        <v>204</v>
      </c>
      <c r="V43" s="21">
        <v>200.0</v>
      </c>
      <c r="W43" s="26" t="s">
        <v>15</v>
      </c>
      <c r="X43" s="127">
        <f>IF(E$40=".","",E$40)</f>
        <v>0.1</v>
      </c>
    </row>
    <row r="44" spans="1:24">
      <c r="A44" s="36"/>
      <c r="B44" s="62" t="s">
        <v>114</v>
      </c>
      <c r="C44" s="37" t="str">
        <f>IF(A44="","",VLOOKUP($A$40,IF(LEN(A44)=2,U15GB,U15GA),VLOOKUP(LEFT(A44,1),club,6,FALSE),FALSE))</f>
        <v/>
      </c>
      <c r="D44" s="37" t="str">
        <f>IF(A44="","",VLOOKUP(LEFT(A44,1),club,2,FALSE))</f>
        <v/>
      </c>
      <c r="E44" s="93"/>
      <c r="F44" s="37">
        <f>Decsheets!$V$8</f>
        <v>5.0</v>
      </c>
      <c r="G44" s="29"/>
      <c r="H44" s="29"/>
      <c r="I44" s="39"/>
      <c r="J44" s="35" t="str">
        <f>IF($A44="","",IF(LEFT($A44,1)=J$13,$F44,""))</f>
        <v/>
      </c>
      <c r="K44" s="35" t="str">
        <f>IF($A44="","",IF(LEFT($A44,1)=K$13,$F44,""))</f>
        <v/>
      </c>
      <c r="L44" s="35" t="str">
        <f>IF($A44="","",IF(LEFT($A44,1)=L$13,$F44,""))</f>
        <v/>
      </c>
      <c r="M44" s="35" t="str">
        <f>IF($A44="","",IF(LEFT($A44,1)=M$13,$F44,""))</f>
        <v/>
      </c>
      <c r="N44" s="35" t="str">
        <f>IF($A44="","",IF(LEFT($A44,1)=N$13,$F44,""))</f>
        <v/>
      </c>
      <c r="O44" s="35" t="str">
        <f>IF($A44="","",IF(LEFT($A44,1)=O$13,$F44,""))</f>
        <v/>
      </c>
      <c r="P44" s="35" t="str">
        <f>IF($A44="","",IF(LEFT($A44,1)=P$13,$F44,""))</f>
        <v/>
      </c>
      <c r="Q44" s="35" t="str">
        <f>IF($A44="","",IF(LEFT($A44,1)=Q$13,$F44,""))</f>
        <v/>
      </c>
      <c r="R44" s="35"/>
      <c r="S44" s="29"/>
      <c r="T44" s="21" t="s">
        <v>128</v>
      </c>
      <c r="U44" s="21" t="s">
        <v>204</v>
      </c>
      <c r="V44" s="21">
        <v>200.0</v>
      </c>
      <c r="W44" s="26" t="s">
        <v>15</v>
      </c>
      <c r="X44" s="127">
        <f>IF(E$40=".","",E$40)</f>
        <v>0.1</v>
      </c>
    </row>
    <row r="45" spans="1:24">
      <c r="A45" s="36"/>
      <c r="B45" s="62" t="s">
        <v>115</v>
      </c>
      <c r="C45" s="37" t="str">
        <f>IF(A45="","",VLOOKUP($A$40,IF(LEN(A45)=2,U15GB,U15GA),VLOOKUP(LEFT(A45,1),club,6,FALSE),FALSE))</f>
        <v/>
      </c>
      <c r="D45" s="37" t="str">
        <f>IF(A45="","",VLOOKUP(LEFT(A45,1),club,2,FALSE))</f>
        <v/>
      </c>
      <c r="E45" s="93"/>
      <c r="F45" s="37">
        <f>Decsheets!$V$9</f>
        <v>4.0</v>
      </c>
      <c r="G45" s="29"/>
      <c r="H45" s="29"/>
      <c r="I45" s="39"/>
      <c r="J45" s="35" t="str">
        <f>IF($A45="","",IF(LEFT($A45,1)=J$13,$F45,""))</f>
        <v/>
      </c>
      <c r="K45" s="35" t="str">
        <f>IF($A45="","",IF(LEFT($A45,1)=K$13,$F45,""))</f>
        <v/>
      </c>
      <c r="L45" s="35" t="str">
        <f>IF($A45="","",IF(LEFT($A45,1)=L$13,$F45,""))</f>
        <v/>
      </c>
      <c r="M45" s="35" t="str">
        <f>IF($A45="","",IF(LEFT($A45,1)=M$13,$F45,""))</f>
        <v/>
      </c>
      <c r="N45" s="35" t="str">
        <f>IF($A45="","",IF(LEFT($A45,1)=N$13,$F45,""))</f>
        <v/>
      </c>
      <c r="O45" s="35" t="str">
        <f>IF($A45="","",IF(LEFT($A45,1)=O$13,$F45,""))</f>
        <v/>
      </c>
      <c r="P45" s="35" t="str">
        <f>IF($A45="","",IF(LEFT($A45,1)=P$13,$F45,""))</f>
        <v/>
      </c>
      <c r="Q45" s="35" t="str">
        <f>IF($A45="","",IF(LEFT($A45,1)=Q$13,$F45,""))</f>
        <v/>
      </c>
      <c r="R45" s="35"/>
      <c r="S45" s="29"/>
      <c r="T45" s="21" t="s">
        <v>128</v>
      </c>
      <c r="U45" s="21" t="s">
        <v>204</v>
      </c>
      <c r="V45" s="21">
        <v>200.0</v>
      </c>
      <c r="W45" s="26" t="s">
        <v>15</v>
      </c>
      <c r="X45" s="127">
        <f>IF(E$40=".","",E$40)</f>
        <v>0.1</v>
      </c>
    </row>
    <row r="46" spans="1:24">
      <c r="A46" s="36"/>
      <c r="B46" s="62" t="s">
        <v>116</v>
      </c>
      <c r="C46" s="37" t="str">
        <f>IF(A46="","",VLOOKUP($A$40,IF(LEN(A46)=2,U15GB,U15GA),VLOOKUP(LEFT(A46,1),club,6,FALSE),FALSE))</f>
        <v/>
      </c>
      <c r="D46" s="37" t="str">
        <f>IF(A46="","",VLOOKUP(LEFT(A46,1),club,2,FALSE))</f>
        <v/>
      </c>
      <c r="E46" s="93"/>
      <c r="F46" s="37">
        <f>Decsheets!$V$10</f>
        <v>3.0</v>
      </c>
      <c r="G46" s="29"/>
      <c r="H46" s="29"/>
      <c r="I46" s="39"/>
      <c r="J46" s="35" t="str">
        <f>IF($A46="","",IF(LEFT($A46,1)=J$13,$F46,""))</f>
        <v/>
      </c>
      <c r="K46" s="35" t="str">
        <f>IF($A46="","",IF(LEFT($A46,1)=K$13,$F46,""))</f>
        <v/>
      </c>
      <c r="L46" s="35" t="str">
        <f>IF($A46="","",IF(LEFT($A46,1)=L$13,$F46,""))</f>
        <v/>
      </c>
      <c r="M46" s="35" t="str">
        <f>IF($A46="","",IF(LEFT($A46,1)=M$13,$F46,""))</f>
        <v/>
      </c>
      <c r="N46" s="35" t="str">
        <f>IF($A46="","",IF(LEFT($A46,1)=N$13,$F46,""))</f>
        <v/>
      </c>
      <c r="O46" s="35" t="str">
        <f>IF($A46="","",IF(LEFT($A46,1)=O$13,$F46,""))</f>
        <v/>
      </c>
      <c r="P46" s="35" t="str">
        <f>IF($A46="","",IF(LEFT($A46,1)=P$13,$F46,""))</f>
        <v/>
      </c>
      <c r="Q46" s="35" t="str">
        <f>IF($A46="","",IF(LEFT($A46,1)=Q$13,$F46,""))</f>
        <v/>
      </c>
      <c r="R46" s="35"/>
      <c r="S46" s="29"/>
      <c r="T46" s="21" t="s">
        <v>128</v>
      </c>
      <c r="U46" s="21" t="s">
        <v>204</v>
      </c>
      <c r="V46" s="21">
        <v>200.0</v>
      </c>
      <c r="W46" s="26" t="s">
        <v>15</v>
      </c>
      <c r="X46" s="127">
        <f>IF(E$40=".","",E$40)</f>
        <v>0.1</v>
      </c>
    </row>
    <row r="47" spans="1:24">
      <c r="A47" s="36"/>
      <c r="B47" s="62" t="s">
        <v>117</v>
      </c>
      <c r="C47" s="37" t="str">
        <f>IF(A47="","",VLOOKUP($A$40,IF(LEN(A47)=2,U15GB,U15GA),VLOOKUP(LEFT(A47,1),club,6,FALSE),FALSE))</f>
        <v/>
      </c>
      <c r="D47" s="37" t="str">
        <f>IF(A47="","",VLOOKUP(LEFT(A47,1),club,2,FALSE))</f>
        <v/>
      </c>
      <c r="E47" s="93"/>
      <c r="F47" s="37">
        <f>Decsheets!$V$11</f>
        <v>2.0</v>
      </c>
      <c r="G47" s="29"/>
      <c r="H47" s="29"/>
      <c r="I47" s="39"/>
      <c r="J47" s="35" t="str">
        <f>IF($A47="","",IF(LEFT($A47,1)=J$13,$F47,""))</f>
        <v/>
      </c>
      <c r="K47" s="35" t="str">
        <f>IF($A47="","",IF(LEFT($A47,1)=K$13,$F47,""))</f>
        <v/>
      </c>
      <c r="L47" s="35" t="str">
        <f>IF($A47="","",IF(LEFT($A47,1)=L$13,$F47,""))</f>
        <v/>
      </c>
      <c r="M47" s="35" t="str">
        <f>IF($A47="","",IF(LEFT($A47,1)=M$13,$F47,""))</f>
        <v/>
      </c>
      <c r="N47" s="35" t="str">
        <f>IF($A47="","",IF(LEFT($A47,1)=N$13,$F47,""))</f>
        <v/>
      </c>
      <c r="O47" s="35" t="str">
        <f>IF($A47="","",IF(LEFT($A47,1)=O$13,$F47,""))</f>
        <v/>
      </c>
      <c r="P47" s="35" t="str">
        <f>IF($A47="","",IF(LEFT($A47,1)=P$13,$F47,""))</f>
        <v/>
      </c>
      <c r="Q47" s="35" t="str">
        <f>IF($A47="","",IF(LEFT($A47,1)=Q$13,$F47,""))</f>
        <v/>
      </c>
      <c r="R47" s="35"/>
      <c r="S47" s="29"/>
      <c r="T47" s="21" t="s">
        <v>128</v>
      </c>
      <c r="U47" s="21" t="s">
        <v>204</v>
      </c>
      <c r="V47" s="21">
        <v>200.0</v>
      </c>
      <c r="W47" s="26" t="s">
        <v>15</v>
      </c>
      <c r="X47" s="127">
        <f>IF(E$40=".","",E$40)</f>
        <v>0.1</v>
      </c>
    </row>
    <row r="48" spans="1:24">
      <c r="A48" s="36"/>
      <c r="B48" s="62" t="s">
        <v>118</v>
      </c>
      <c r="C48" s="37" t="str">
        <f>IF(A48="","",VLOOKUP($A$40,IF(LEN(A48)=2,U15GB,U15GA),VLOOKUP(LEFT(A48,1),club,6,FALSE),FALSE))</f>
        <v/>
      </c>
      <c r="D48" s="37" t="str">
        <f>IF(A48="","",VLOOKUP(LEFT(A48,1),club,2,FALSE))</f>
        <v/>
      </c>
      <c r="E48" s="93"/>
      <c r="F48" s="37">
        <f>Decsheets!$V$12</f>
        <v>1.0</v>
      </c>
      <c r="G48" s="29"/>
      <c r="H48" s="29"/>
      <c r="I48" s="39"/>
      <c r="J48" s="35" t="str">
        <f>IF($A48="","",IF(LEFT($A48,1)=J$13,$F48,""))</f>
        <v/>
      </c>
      <c r="K48" s="35" t="str">
        <f>IF($A48="","",IF(LEFT($A48,1)=K$13,$F48,""))</f>
        <v/>
      </c>
      <c r="L48" s="35" t="str">
        <f>IF($A48="","",IF(LEFT($A48,1)=L$13,$F48,""))</f>
        <v/>
      </c>
      <c r="M48" s="35" t="str">
        <f>IF($A48="","",IF(LEFT($A48,1)=M$13,$F48,""))</f>
        <v/>
      </c>
      <c r="N48" s="35" t="str">
        <f>IF($A48="","",IF(LEFT($A48,1)=N$13,$F48,""))</f>
        <v/>
      </c>
      <c r="O48" s="35" t="str">
        <f>IF($A48="","",IF(LEFT($A48,1)=O$13,$F48,""))</f>
        <v/>
      </c>
      <c r="P48" s="35" t="str">
        <f>IF($A48="","",IF(LEFT($A48,1)=P$13,$F48,""))</f>
        <v/>
      </c>
      <c r="Q48" s="35" t="str">
        <f>IF($A48="","",IF(LEFT($A48,1)=Q$13,$F48,""))</f>
        <v/>
      </c>
      <c r="R48" s="35">
        <f>SUM(Decsheets!$V$5:$V$13)-(SUM(J41:Q48))</f>
        <v>21.0</v>
      </c>
      <c r="S48" s="29"/>
      <c r="T48" s="21" t="s">
        <v>128</v>
      </c>
      <c r="U48" s="21" t="s">
        <v>204</v>
      </c>
      <c r="V48" s="21">
        <v>200.0</v>
      </c>
      <c r="W48" s="26" t="s">
        <v>15</v>
      </c>
      <c r="X48" s="127">
        <f>IF(E$40=".","",E$40)</f>
        <v>0.1</v>
      </c>
    </row>
    <row r="49" spans="1:24" s="21" customFormat="1">
      <c r="A49" s="32" t="s">
        <v>143</v>
      </c>
      <c r="B49" s="61"/>
      <c r="C49" s="41" t="s">
        <v>211</v>
      </c>
      <c r="D49" s="39"/>
      <c r="E49" s="28" t="s">
        <v>145</v>
      </c>
      <c r="F49" s="39"/>
      <c r="G49" s="29"/>
      <c r="H49" s="29"/>
      <c r="I49" s="29"/>
      <c r="J49" s="35"/>
      <c r="K49" s="35"/>
      <c r="L49" s="35"/>
      <c r="M49" s="35"/>
      <c r="N49" s="35"/>
      <c r="O49" s="35"/>
      <c r="P49" s="35"/>
      <c r="Q49" s="35"/>
      <c r="R49" s="35"/>
      <c r="S49" s="29" t="s">
        <v>146</v>
      </c>
      <c r="V49" s="102"/>
    </row>
    <row r="50" spans="1:24">
      <c r="A50" s="36" t="s">
        <v>127</v>
      </c>
      <c r="B50" s="62">
        <v>1.0</v>
      </c>
      <c r="C50" s="37" t="str">
        <f>IF(A50="","",VLOOKUP($A$49,IF(LEN(A50)=2,U15GB,U15GA),VLOOKUP(LEFT(A50,1),club,6,FALSE),FALSE))</f>
        <v>Charlotte Buckley</v>
      </c>
      <c r="D50" s="37" t="str">
        <f>IF(A50="","",VLOOKUP(LEFT(A50,1),club,2,FALSE))</f>
        <v>TVH</v>
      </c>
      <c r="E50" s="38" t="s">
        <v>212</v>
      </c>
      <c r="F50" s="37">
        <f>Decsheets!$U$5</f>
        <v>16.0</v>
      </c>
      <c r="G50" s="29"/>
      <c r="H50" s="29"/>
      <c r="I50" s="39"/>
      <c r="J50" s="35" t="str">
        <f>IF($A50="","",IF(LEFT($A50,1)=J$13,$F50,""))</f>
        <v/>
      </c>
      <c r="K50" s="35" t="str">
        <f>IF($A50="","",IF(LEFT($A50,1)=K$13,$F50,""))</f>
        <v/>
      </c>
      <c r="L50" s="35" t="str">
        <f>IF($A50="","",IF(LEFT($A50,1)=L$13,$F50,""))</f>
        <v/>
      </c>
      <c r="M50" s="35" t="str">
        <f>IF($A50="","",IF(LEFT($A50,1)=M$13,$F50,""))</f>
        <v/>
      </c>
      <c r="N50" s="35">
        <f>IF($A50="","",IF(LEFT($A50,1)=N$13,$F50,""))</f>
        <v>16.0</v>
      </c>
      <c r="O50" s="35" t="str">
        <f>IF($A50="","",IF(LEFT($A50,1)=O$13,$F50,""))</f>
        <v/>
      </c>
      <c r="P50" s="35" t="str">
        <f>IF($A50="","",IF(LEFT($A50,1)=P$13,$F50,""))</f>
        <v/>
      </c>
      <c r="Q50" s="35" t="str">
        <f>IF($A50="","",IF(LEFT($A50,1)=Q$13,$F50,""))</f>
        <v/>
      </c>
      <c r="R50" s="35"/>
      <c r="S50" s="29"/>
      <c r="T50" s="21" t="s">
        <v>128</v>
      </c>
      <c r="U50" s="21" t="s">
        <v>204</v>
      </c>
      <c r="V50" s="21">
        <v>800.0</v>
      </c>
      <c r="W50" s="21" t="s">
        <v>10</v>
      </c>
    </row>
    <row r="51" spans="1:24">
      <c r="A51" s="36" t="s">
        <v>156</v>
      </c>
      <c r="B51" s="62">
        <v>2.0</v>
      </c>
      <c r="C51" s="37" t="str">
        <f>IF(A51="","",VLOOKUP($A$49,IF(LEN(A51)=2,U15GB,U15GA),VLOOKUP(LEFT(A51,1),club,6,FALSE),FALSE))</f>
        <v>Issy Brand</v>
      </c>
      <c r="D51" s="37" t="str">
        <f>IF(A51="","",VLOOKUP(LEFT(A51,1),club,2,FALSE))</f>
        <v>Trent Park</v>
      </c>
      <c r="E51" s="38" t="s">
        <v>213</v>
      </c>
      <c r="F51" s="37">
        <f>Decsheets!$U$6</f>
        <v>14.0</v>
      </c>
      <c r="G51" s="29"/>
      <c r="H51" s="29"/>
      <c r="I51" s="39"/>
      <c r="J51" s="35" t="str">
        <f>IF($A51="","",IF(LEFT($A51,1)=J$13,$F51,""))</f>
        <v/>
      </c>
      <c r="K51" s="35" t="str">
        <f>IF($A51="","",IF(LEFT($A51,1)=K$13,$F51,""))</f>
        <v/>
      </c>
      <c r="L51" s="35" t="str">
        <f>IF($A51="","",IF(LEFT($A51,1)=L$13,$F51,""))</f>
        <v/>
      </c>
      <c r="M51" s="35" t="str">
        <f>IF($A51="","",IF(LEFT($A51,1)=M$13,$F51,""))</f>
        <v/>
      </c>
      <c r="N51" s="35" t="str">
        <f>IF($A51="","",IF(LEFT($A51,1)=N$13,$F51,""))</f>
        <v/>
      </c>
      <c r="O51" s="35">
        <f>IF($A51="","",IF(LEFT($A51,1)=O$13,$F51,""))</f>
        <v>14.0</v>
      </c>
      <c r="P51" s="35" t="str">
        <f>IF($A51="","",IF(LEFT($A51,1)=P$13,$F51,""))</f>
        <v/>
      </c>
      <c r="Q51" s="35" t="str">
        <f>IF($A51="","",IF(LEFT($A51,1)=Q$13,$F51,""))</f>
        <v/>
      </c>
      <c r="R51" s="35"/>
      <c r="S51" s="29"/>
      <c r="T51" s="21" t="s">
        <v>128</v>
      </c>
      <c r="U51" s="21" t="s">
        <v>204</v>
      </c>
      <c r="V51" s="21">
        <v>800.0</v>
      </c>
      <c r="W51" s="21" t="s">
        <v>10</v>
      </c>
    </row>
    <row r="52" spans="1:24">
      <c r="A52" s="36" t="s">
        <v>133</v>
      </c>
      <c r="B52" s="62">
        <v>3.0</v>
      </c>
      <c r="C52" s="37" t="str">
        <f>IF(A52="","",VLOOKUP($A$49,IF(LEN(A52)=2,U15GB,U15GA),VLOOKUP(LEFT(A52,1),club,6,FALSE),FALSE))</f>
        <v>Mia Groom</v>
      </c>
      <c r="D52" s="37" t="str">
        <f>IF(A52="","",VLOOKUP(LEFT(A52,1),club,2,FALSE))</f>
        <v>Shaftesbury</v>
      </c>
      <c r="E52" s="38" t="s">
        <v>214</v>
      </c>
      <c r="F52" s="37">
        <f>Decsheets!$U$7</f>
        <v>12.0</v>
      </c>
      <c r="G52" s="29"/>
      <c r="H52" s="29"/>
      <c r="I52" s="39"/>
      <c r="J52" s="35" t="str">
        <f>IF($A52="","",IF(LEFT($A52,1)=J$13,$F52,""))</f>
        <v/>
      </c>
      <c r="K52" s="35" t="str">
        <f>IF($A52="","",IF(LEFT($A52,1)=K$13,$F52,""))</f>
        <v/>
      </c>
      <c r="L52" s="35" t="str">
        <f>IF($A52="","",IF(LEFT($A52,1)=L$13,$F52,""))</f>
        <v/>
      </c>
      <c r="M52" s="35" t="str">
        <f>IF($A52="","",IF(LEFT($A52,1)=M$13,$F52,""))</f>
        <v/>
      </c>
      <c r="N52" s="35" t="str">
        <f>IF($A52="","",IF(LEFT($A52,1)=N$13,$F52,""))</f>
        <v/>
      </c>
      <c r="O52" s="35" t="str">
        <f>IF($A52="","",IF(LEFT($A52,1)=O$13,$F52,""))</f>
        <v/>
      </c>
      <c r="P52" s="35" t="str">
        <f>IF($A52="","",IF(LEFT($A52,1)=P$13,$F52,""))</f>
        <v/>
      </c>
      <c r="Q52" s="35">
        <f>IF($A52="","",IF(LEFT($A52,1)=Q$13,$F52,""))</f>
        <v>12.0</v>
      </c>
      <c r="R52" s="35"/>
      <c r="S52" s="29"/>
      <c r="T52" s="21" t="s">
        <v>128</v>
      </c>
      <c r="U52" s="21" t="s">
        <v>204</v>
      </c>
      <c r="V52" s="21">
        <v>800.0</v>
      </c>
      <c r="W52" s="21" t="s">
        <v>10</v>
      </c>
    </row>
    <row r="53" spans="1:24">
      <c r="A53" s="36" t="s">
        <v>131</v>
      </c>
      <c r="B53" s="62" t="s">
        <v>114</v>
      </c>
      <c r="C53" s="37" t="str">
        <f>IF(A53="","",VLOOKUP($A$49,IF(LEN(A53)=2,U15GB,U15GA),VLOOKUP(LEFT(A53,1),club,6,FALSE),FALSE))</f>
        <v>Ellie Gilmore</v>
      </c>
      <c r="D53" s="37" t="str">
        <f>IF(A53="","",VLOOKUP(LEFT(A53,1),club,2,FALSE))</f>
        <v>Highgate</v>
      </c>
      <c r="E53" s="38" t="s">
        <v>215</v>
      </c>
      <c r="F53" s="37">
        <f>Decsheets!$U$8</f>
        <v>10.0</v>
      </c>
      <c r="G53" s="29"/>
      <c r="H53" s="29"/>
      <c r="I53" s="39"/>
      <c r="J53" s="35" t="str">
        <f>IF($A53="","",IF(LEFT($A53,1)=J$13,$F53,""))</f>
        <v/>
      </c>
      <c r="K53" s="35" t="str">
        <f>IF($A53="","",IF(LEFT($A53,1)=K$13,$F53,""))</f>
        <v/>
      </c>
      <c r="L53" s="35">
        <f>IF($A53="","",IF(LEFT($A53,1)=L$13,$F53,""))</f>
        <v>10.0</v>
      </c>
      <c r="M53" s="35" t="str">
        <f>IF($A53="","",IF(LEFT($A53,1)=M$13,$F53,""))</f>
        <v/>
      </c>
      <c r="N53" s="35" t="str">
        <f>IF($A53="","",IF(LEFT($A53,1)=N$13,$F53,""))</f>
        <v/>
      </c>
      <c r="O53" s="35" t="str">
        <f>IF($A53="","",IF(LEFT($A53,1)=O$13,$F53,""))</f>
        <v/>
      </c>
      <c r="P53" s="35" t="str">
        <f>IF($A53="","",IF(LEFT($A53,1)=P$13,$F53,""))</f>
        <v/>
      </c>
      <c r="Q53" s="35" t="str">
        <f>IF($A53="","",IF(LEFT($A53,1)=Q$13,$F53,""))</f>
        <v/>
      </c>
      <c r="R53" s="35"/>
      <c r="S53" s="29"/>
      <c r="T53" s="21" t="s">
        <v>128</v>
      </c>
      <c r="U53" s="21" t="s">
        <v>204</v>
      </c>
      <c r="V53" s="21">
        <v>800.0</v>
      </c>
      <c r="W53" s="21" t="s">
        <v>10</v>
      </c>
    </row>
    <row r="54" spans="1:24">
      <c r="A54" s="36"/>
      <c r="B54" s="62" t="s">
        <v>115</v>
      </c>
      <c r="C54" s="37" t="str">
        <f>IF(A54="","",VLOOKUP($A$49,IF(LEN(A54)=2,U15GB,U15GA),VLOOKUP(LEFT(A54,1),club,6,FALSE),FALSE))</f>
        <v/>
      </c>
      <c r="D54" s="37" t="str">
        <f>IF(A54="","",VLOOKUP(LEFT(A54,1),club,2,FALSE))</f>
        <v/>
      </c>
      <c r="E54" s="38"/>
      <c r="F54" s="37">
        <f>Decsheets!$U$9</f>
        <v>8.0</v>
      </c>
      <c r="G54" s="29"/>
      <c r="H54" s="29"/>
      <c r="I54" s="39"/>
      <c r="J54" s="35" t="str">
        <f>IF($A54="","",IF(LEFT($A54,1)=J$13,$F54,""))</f>
        <v/>
      </c>
      <c r="K54" s="35" t="str">
        <f>IF($A54="","",IF(LEFT($A54,1)=K$13,$F54,""))</f>
        <v/>
      </c>
      <c r="L54" s="35" t="str">
        <f>IF($A54="","",IF(LEFT($A54,1)=L$13,$F54,""))</f>
        <v/>
      </c>
      <c r="M54" s="35" t="str">
        <f>IF($A54="","",IF(LEFT($A54,1)=M$13,$F54,""))</f>
        <v/>
      </c>
      <c r="N54" s="35" t="str">
        <f>IF($A54="","",IF(LEFT($A54,1)=N$13,$F54,""))</f>
        <v/>
      </c>
      <c r="O54" s="35" t="str">
        <f>IF($A54="","",IF(LEFT($A54,1)=O$13,$F54,""))</f>
        <v/>
      </c>
      <c r="P54" s="35" t="str">
        <f>IF($A54="","",IF(LEFT($A54,1)=P$13,$F54,""))</f>
        <v/>
      </c>
      <c r="Q54" s="35" t="str">
        <f>IF($A54="","",IF(LEFT($A54,1)=Q$13,$F54,""))</f>
        <v/>
      </c>
      <c r="R54" s="35"/>
      <c r="S54" s="29"/>
      <c r="T54" s="21" t="s">
        <v>128</v>
      </c>
      <c r="U54" s="21" t="s">
        <v>204</v>
      </c>
      <c r="V54" s="21">
        <v>800.0</v>
      </c>
      <c r="W54" s="21" t="s">
        <v>10</v>
      </c>
    </row>
    <row r="55" spans="1:24">
      <c r="A55" s="36"/>
      <c r="B55" s="62" t="s">
        <v>116</v>
      </c>
      <c r="C55" s="37" t="str">
        <f>IF(A55="","",VLOOKUP($A$49,IF(LEN(A55)=2,U15GB,U15GA),VLOOKUP(LEFT(A55,1),club,6,FALSE),FALSE))</f>
        <v/>
      </c>
      <c r="D55" s="37" t="str">
        <f>IF(A55="","",VLOOKUP(LEFT(A55,1),club,2,FALSE))</f>
        <v/>
      </c>
      <c r="E55" s="38"/>
      <c r="F55" s="37">
        <f>Decsheets!$U$10</f>
        <v>6.0</v>
      </c>
      <c r="G55" s="29"/>
      <c r="H55" s="29"/>
      <c r="I55" s="39"/>
      <c r="J55" s="35" t="str">
        <f>IF($A55="","",IF(LEFT($A55,1)=J$13,$F55,""))</f>
        <v/>
      </c>
      <c r="K55" s="35" t="str">
        <f>IF($A55="","",IF(LEFT($A55,1)=K$13,$F55,""))</f>
        <v/>
      </c>
      <c r="L55" s="35" t="str">
        <f>IF($A55="","",IF(LEFT($A55,1)=L$13,$F55,""))</f>
        <v/>
      </c>
      <c r="M55" s="35" t="str">
        <f>IF($A55="","",IF(LEFT($A55,1)=M$13,$F55,""))</f>
        <v/>
      </c>
      <c r="N55" s="35" t="str">
        <f>IF($A55="","",IF(LEFT($A55,1)=N$13,$F55,""))</f>
        <v/>
      </c>
      <c r="O55" s="35" t="str">
        <f>IF($A55="","",IF(LEFT($A55,1)=O$13,$F55,""))</f>
        <v/>
      </c>
      <c r="P55" s="35" t="str">
        <f>IF($A55="","",IF(LEFT($A55,1)=P$13,$F55,""))</f>
        <v/>
      </c>
      <c r="Q55" s="35" t="str">
        <f>IF($A55="","",IF(LEFT($A55,1)=Q$13,$F55,""))</f>
        <v/>
      </c>
      <c r="R55" s="35"/>
      <c r="S55" s="29"/>
      <c r="T55" s="21" t="s">
        <v>128</v>
      </c>
      <c r="U55" s="21" t="s">
        <v>204</v>
      </c>
      <c r="V55" s="21">
        <v>800.0</v>
      </c>
      <c r="W55" s="21" t="s">
        <v>10</v>
      </c>
    </row>
    <row r="56" spans="1:24">
      <c r="A56" s="36"/>
      <c r="B56" s="62" t="s">
        <v>117</v>
      </c>
      <c r="C56" s="37" t="str">
        <f>IF(A56="","",VLOOKUP($A$49,IF(LEN(A56)=2,U15GB,U15GA),VLOOKUP(LEFT(A56,1),club,6,FALSE),FALSE))</f>
        <v/>
      </c>
      <c r="D56" s="37" t="str">
        <f>IF(A56="","",VLOOKUP(LEFT(A56,1),club,2,FALSE))</f>
        <v/>
      </c>
      <c r="E56" s="38"/>
      <c r="F56" s="37">
        <f>Decsheets!$U$11</f>
        <v>4.0</v>
      </c>
      <c r="G56" s="29"/>
      <c r="H56" s="29"/>
      <c r="I56" s="39"/>
      <c r="J56" s="35" t="str">
        <f>IF($A56="","",IF(LEFT($A56,1)=J$13,$F56,""))</f>
        <v/>
      </c>
      <c r="K56" s="35" t="str">
        <f>IF($A56="","",IF(LEFT($A56,1)=K$13,$F56,""))</f>
        <v/>
      </c>
      <c r="L56" s="35" t="str">
        <f>IF($A56="","",IF(LEFT($A56,1)=L$13,$F56,""))</f>
        <v/>
      </c>
      <c r="M56" s="35" t="str">
        <f>IF($A56="","",IF(LEFT($A56,1)=M$13,$F56,""))</f>
        <v/>
      </c>
      <c r="N56" s="35" t="str">
        <f>IF($A56="","",IF(LEFT($A56,1)=N$13,$F56,""))</f>
        <v/>
      </c>
      <c r="O56" s="35" t="str">
        <f>IF($A56="","",IF(LEFT($A56,1)=O$13,$F56,""))</f>
        <v/>
      </c>
      <c r="P56" s="35" t="str">
        <f>IF($A56="","",IF(LEFT($A56,1)=P$13,$F56,""))</f>
        <v/>
      </c>
      <c r="Q56" s="35" t="str">
        <f>IF($A56="","",IF(LEFT($A56,1)=Q$13,$F56,""))</f>
        <v/>
      </c>
      <c r="R56" s="35"/>
      <c r="S56" s="29"/>
      <c r="T56" s="21" t="s">
        <v>128</v>
      </c>
      <c r="U56" s="21" t="s">
        <v>204</v>
      </c>
      <c r="V56" s="21">
        <v>800.0</v>
      </c>
      <c r="W56" s="21" t="s">
        <v>10</v>
      </c>
    </row>
    <row r="57" spans="1:24">
      <c r="A57" s="36"/>
      <c r="B57" s="62" t="s">
        <v>118</v>
      </c>
      <c r="C57" s="37" t="str">
        <f>IF(A57="","",VLOOKUP($A$49,IF(LEN(A57)=2,U15GB,U15GA),VLOOKUP(LEFT(A57,1),club,6,FALSE),FALSE))</f>
        <v/>
      </c>
      <c r="D57" s="37" t="str">
        <f>IF(A57="","",VLOOKUP(LEFT(A57,1),club,2,FALSE))</f>
        <v/>
      </c>
      <c r="E57" s="38"/>
      <c r="F57" s="37">
        <f>Decsheets!$U$12</f>
        <v>2.0</v>
      </c>
      <c r="G57" s="29"/>
      <c r="H57" s="29"/>
      <c r="I57" s="39"/>
      <c r="J57" s="35" t="str">
        <f>IF($A57="","",IF(LEFT($A57,1)=J$13,$F57,""))</f>
        <v/>
      </c>
      <c r="K57" s="35" t="str">
        <f>IF($A57="","",IF(LEFT($A57,1)=K$13,$F57,""))</f>
        <v/>
      </c>
      <c r="L57" s="35" t="str">
        <f>IF($A57="","",IF(LEFT($A57,1)=L$13,$F57,""))</f>
        <v/>
      </c>
      <c r="M57" s="35" t="str">
        <f>IF($A57="","",IF(LEFT($A57,1)=M$13,$F57,""))</f>
        <v/>
      </c>
      <c r="N57" s="35" t="str">
        <f>IF($A57="","",IF(LEFT($A57,1)=N$13,$F57,""))</f>
        <v/>
      </c>
      <c r="O57" s="35" t="str">
        <f>IF($A57="","",IF(LEFT($A57,1)=O$13,$F57,""))</f>
        <v/>
      </c>
      <c r="P57" s="35" t="str">
        <f>IF($A57="","",IF(LEFT($A57,1)=P$13,$F57,""))</f>
        <v/>
      </c>
      <c r="Q57" s="35" t="str">
        <f>IF($A57="","",IF(LEFT($A57,1)=Q$13,$F57,""))</f>
        <v/>
      </c>
      <c r="R57" s="35">
        <f>SUM(Decsheets!$U$5:$U$12)-(SUM(J50:Q57))</f>
        <v>20.0</v>
      </c>
      <c r="S57" s="29"/>
      <c r="T57" s="21" t="s">
        <v>128</v>
      </c>
      <c r="U57" s="21" t="s">
        <v>204</v>
      </c>
      <c r="V57" s="21">
        <v>800.0</v>
      </c>
      <c r="W57" s="21" t="s">
        <v>10</v>
      </c>
    </row>
    <row r="58" spans="1:24" s="21" customFormat="1">
      <c r="A58" s="32" t="s">
        <v>143</v>
      </c>
      <c r="B58" s="61"/>
      <c r="C58" s="40" t="s">
        <v>216</v>
      </c>
      <c r="D58" s="39"/>
      <c r="E58" s="28" t="s">
        <v>145</v>
      </c>
      <c r="F58" s="39"/>
      <c r="G58" s="29"/>
      <c r="H58" s="29"/>
      <c r="I58" s="29"/>
      <c r="J58" s="35"/>
      <c r="K58" s="35"/>
      <c r="L58" s="35"/>
      <c r="M58" s="35"/>
      <c r="N58" s="35"/>
      <c r="O58" s="35"/>
      <c r="P58" s="35"/>
      <c r="Q58" s="35"/>
      <c r="R58" s="35"/>
      <c r="S58" s="29" t="s">
        <v>154</v>
      </c>
      <c r="V58" s="117"/>
    </row>
    <row r="59" spans="1:24">
      <c r="A59" s="36" t="s">
        <v>138</v>
      </c>
      <c r="B59" s="62">
        <v>1.0</v>
      </c>
      <c r="C59" s="37" t="str">
        <f>IF(A59="","",VLOOKUP($A$58,IF(LEN(A59)=2,U15GB,U15GA),VLOOKUP(LEFT(A59,1),club,6,FALSE),FALSE))</f>
        <v>Melina Duer</v>
      </c>
      <c r="D59" s="37" t="str">
        <f>IF(A59="","",VLOOKUP(LEFT(A59,1),club,2,FALSE))</f>
        <v>TVH</v>
      </c>
      <c r="E59" s="38" t="s">
        <v>217</v>
      </c>
      <c r="F59" s="37">
        <f>Decsheets!$V$5</f>
        <v>8.0</v>
      </c>
      <c r="G59" s="29"/>
      <c r="H59" s="29"/>
      <c r="I59" s="39"/>
      <c r="J59" s="35" t="str">
        <f>IF($A59="","",IF(LEFT($A59,1)=J$13,$F59,""))</f>
        <v/>
      </c>
      <c r="K59" s="35" t="str">
        <f>IF($A59="","",IF(LEFT($A59,1)=K$13,$F59,""))</f>
        <v/>
      </c>
      <c r="L59" s="35" t="str">
        <f>IF($A59="","",IF(LEFT($A59,1)=L$13,$F59,""))</f>
        <v/>
      </c>
      <c r="M59" s="35" t="str">
        <f>IF($A59="","",IF(LEFT($A59,1)=M$13,$F59,""))</f>
        <v/>
      </c>
      <c r="N59" s="35">
        <f>IF($A59="","",IF(LEFT($A59,1)=N$13,$F59,""))</f>
        <v>8.0</v>
      </c>
      <c r="O59" s="35" t="str">
        <f>IF($A59="","",IF(LEFT($A59,1)=O$13,$F59,""))</f>
        <v/>
      </c>
      <c r="P59" s="35" t="str">
        <f>IF($A59="","",IF(LEFT($A59,1)=P$13,$F59,""))</f>
        <v/>
      </c>
      <c r="Q59" s="35" t="str">
        <f>IF($A59="","",IF(LEFT($A59,1)=Q$13,$F59,""))</f>
        <v/>
      </c>
      <c r="R59" s="35"/>
      <c r="S59" s="29"/>
      <c r="T59" s="21" t="s">
        <v>128</v>
      </c>
      <c r="U59" s="21" t="s">
        <v>204</v>
      </c>
      <c r="V59" s="21">
        <v>800.0</v>
      </c>
      <c r="W59" s="21" t="s">
        <v>15</v>
      </c>
    </row>
    <row r="60" spans="1:24">
      <c r="A60" s="36" t="s">
        <v>135</v>
      </c>
      <c r="B60" s="62">
        <v>2.0</v>
      </c>
      <c r="C60" s="37" t="str">
        <f>IF(A60="","",VLOOKUP($A$58,IF(LEN(A60)=2,U15GB,U15GA),VLOOKUP(LEFT(A60,1),club,6,FALSE),FALSE))</f>
        <v>Robyn Allwright</v>
      </c>
      <c r="D60" s="37" t="str">
        <f>IF(A60="","",VLOOKUP(LEFT(A60,1),club,2,FALSE))</f>
        <v>Trent Park</v>
      </c>
      <c r="E60" s="38" t="s">
        <v>218</v>
      </c>
      <c r="F60" s="37">
        <f>Decsheets!$V$6</f>
        <v>7.0</v>
      </c>
      <c r="G60" s="29"/>
      <c r="H60" s="29"/>
      <c r="I60" s="39"/>
      <c r="J60" s="35" t="str">
        <f>IF($A60="","",IF(LEFT($A60,1)=J$13,$F60,""))</f>
        <v/>
      </c>
      <c r="K60" s="35" t="str">
        <f>IF($A60="","",IF(LEFT($A60,1)=K$13,$F60,""))</f>
        <v/>
      </c>
      <c r="L60" s="35" t="str">
        <f>IF($A60="","",IF(LEFT($A60,1)=L$13,$F60,""))</f>
        <v/>
      </c>
      <c r="M60" s="35" t="str">
        <f>IF($A60="","",IF(LEFT($A60,1)=M$13,$F60,""))</f>
        <v/>
      </c>
      <c r="N60" s="35" t="str">
        <f>IF($A60="","",IF(LEFT($A60,1)=N$13,$F60,""))</f>
        <v/>
      </c>
      <c r="O60" s="35">
        <f>IF($A60="","",IF(LEFT($A60,1)=O$13,$F60,""))</f>
        <v>7.0</v>
      </c>
      <c r="P60" s="35" t="str">
        <f>IF($A60="","",IF(LEFT($A60,1)=P$13,$F60,""))</f>
        <v/>
      </c>
      <c r="Q60" s="35" t="str">
        <f>IF($A60="","",IF(LEFT($A60,1)=Q$13,$F60,""))</f>
        <v/>
      </c>
      <c r="R60" s="35"/>
      <c r="S60" s="29"/>
      <c r="T60" s="21" t="s">
        <v>128</v>
      </c>
      <c r="U60" s="21" t="s">
        <v>204</v>
      </c>
      <c r="V60" s="21">
        <v>800.0</v>
      </c>
      <c r="W60" s="21" t="s">
        <v>15</v>
      </c>
    </row>
    <row r="61" spans="1:24">
      <c r="A61" s="36" t="s">
        <v>140</v>
      </c>
      <c r="B61" s="62">
        <v>3.0</v>
      </c>
      <c r="C61" s="37" t="str">
        <f>IF(A61="","",VLOOKUP($A$58,IF(LEN(A61)=2,U15GB,U15GA),VLOOKUP(LEFT(A61,1),club,6,FALSE),FALSE))</f>
        <v>Helena Agholor</v>
      </c>
      <c r="D61" s="37" t="str">
        <f>IF(A61="","",VLOOKUP(LEFT(A61,1),club,2,FALSE))</f>
        <v>Shaftesbury</v>
      </c>
      <c r="E61" s="38" t="s">
        <v>219</v>
      </c>
      <c r="F61" s="37">
        <f>Decsheets!$V$7</f>
        <v>6.0</v>
      </c>
      <c r="G61" s="29"/>
      <c r="H61" s="29"/>
      <c r="I61" s="39"/>
      <c r="J61" s="35" t="str">
        <f>IF($A61="","",IF(LEFT($A61,1)=J$13,$F61,""))</f>
        <v/>
      </c>
      <c r="K61" s="35" t="str">
        <f>IF($A61="","",IF(LEFT($A61,1)=K$13,$F61,""))</f>
        <v/>
      </c>
      <c r="L61" s="35" t="str">
        <f>IF($A61="","",IF(LEFT($A61,1)=L$13,$F61,""))</f>
        <v/>
      </c>
      <c r="M61" s="35" t="str">
        <f>IF($A61="","",IF(LEFT($A61,1)=M$13,$F61,""))</f>
        <v/>
      </c>
      <c r="N61" s="35" t="str">
        <f>IF($A61="","",IF(LEFT($A61,1)=N$13,$F61,""))</f>
        <v/>
      </c>
      <c r="O61" s="35" t="str">
        <f>IF($A61="","",IF(LEFT($A61,1)=O$13,$F61,""))</f>
        <v/>
      </c>
      <c r="P61" s="35" t="str">
        <f>IF($A61="","",IF(LEFT($A61,1)=P$13,$F61,""))</f>
        <v/>
      </c>
      <c r="Q61" s="35">
        <f>IF($A61="","",IF(LEFT($A61,1)=Q$13,$F61,""))</f>
        <v>6.0</v>
      </c>
      <c r="R61" s="35"/>
      <c r="S61" s="29"/>
      <c r="T61" s="21" t="s">
        <v>128</v>
      </c>
      <c r="U61" s="21" t="s">
        <v>204</v>
      </c>
      <c r="V61" s="21">
        <v>800.0</v>
      </c>
      <c r="W61" s="21" t="s">
        <v>15</v>
      </c>
    </row>
    <row r="62" spans="1:24">
      <c r="A62" s="36"/>
      <c r="B62" s="62" t="s">
        <v>114</v>
      </c>
      <c r="C62" s="37" t="str">
        <f>IF(A62="","",VLOOKUP($A$58,IF(LEN(A62)=2,U15GB,U15GA),VLOOKUP(LEFT(A62,1),club,6,FALSE),FALSE))</f>
        <v/>
      </c>
      <c r="D62" s="37" t="str">
        <f>IF(A62="","",VLOOKUP(LEFT(A62,1),club,2,FALSE))</f>
        <v/>
      </c>
      <c r="E62" s="38"/>
      <c r="F62" s="37">
        <f>Decsheets!$V$8</f>
        <v>5.0</v>
      </c>
      <c r="G62" s="29"/>
      <c r="H62" s="29"/>
      <c r="I62" s="39"/>
      <c r="J62" s="35" t="str">
        <f>IF($A62="","",IF(LEFT($A62,1)=J$13,$F62,""))</f>
        <v/>
      </c>
      <c r="K62" s="35" t="str">
        <f>IF($A62="","",IF(LEFT($A62,1)=K$13,$F62,""))</f>
        <v/>
      </c>
      <c r="L62" s="35" t="str">
        <f>IF($A62="","",IF(LEFT($A62,1)=L$13,$F62,""))</f>
        <v/>
      </c>
      <c r="M62" s="35" t="str">
        <f>IF($A62="","",IF(LEFT($A62,1)=M$13,$F62,""))</f>
        <v/>
      </c>
      <c r="N62" s="35" t="str">
        <f>IF($A62="","",IF(LEFT($A62,1)=N$13,$F62,""))</f>
        <v/>
      </c>
      <c r="O62" s="35" t="str">
        <f>IF($A62="","",IF(LEFT($A62,1)=O$13,$F62,""))</f>
        <v/>
      </c>
      <c r="P62" s="35" t="str">
        <f>IF($A62="","",IF(LEFT($A62,1)=P$13,$F62,""))</f>
        <v/>
      </c>
      <c r="Q62" s="35" t="str">
        <f>IF($A62="","",IF(LEFT($A62,1)=Q$13,$F62,""))</f>
        <v/>
      </c>
      <c r="R62" s="35"/>
      <c r="S62" s="29"/>
      <c r="T62" s="21" t="s">
        <v>128</v>
      </c>
      <c r="U62" s="21" t="s">
        <v>204</v>
      </c>
      <c r="V62" s="21">
        <v>800.0</v>
      </c>
      <c r="W62" s="21" t="s">
        <v>15</v>
      </c>
    </row>
    <row r="63" spans="1:24">
      <c r="A63" s="36"/>
      <c r="B63" s="62" t="s">
        <v>115</v>
      </c>
      <c r="C63" s="37" t="str">
        <f>IF(A63="","",VLOOKUP($A$58,IF(LEN(A63)=2,U15GB,U15GA),VLOOKUP(LEFT(A63,1),club,6,FALSE),FALSE))</f>
        <v/>
      </c>
      <c r="D63" s="37" t="str">
        <f>IF(A63="","",VLOOKUP(LEFT(A63,1),club,2,FALSE))</f>
        <v/>
      </c>
      <c r="E63" s="38"/>
      <c r="F63" s="37">
        <f>Decsheets!$V$9</f>
        <v>4.0</v>
      </c>
      <c r="G63" s="29"/>
      <c r="H63" s="29"/>
      <c r="I63" s="39"/>
      <c r="J63" s="35" t="str">
        <f>IF($A63="","",IF(LEFT($A63,1)=J$13,$F63,""))</f>
        <v/>
      </c>
      <c r="K63" s="35" t="str">
        <f>IF($A63="","",IF(LEFT($A63,1)=K$13,$F63,""))</f>
        <v/>
      </c>
      <c r="L63" s="35" t="str">
        <f>IF($A63="","",IF(LEFT($A63,1)=L$13,$F63,""))</f>
        <v/>
      </c>
      <c r="M63" s="35" t="str">
        <f>IF($A63="","",IF(LEFT($A63,1)=M$13,$F63,""))</f>
        <v/>
      </c>
      <c r="N63" s="35" t="str">
        <f>IF($A63="","",IF(LEFT($A63,1)=N$13,$F63,""))</f>
        <v/>
      </c>
      <c r="O63" s="35" t="str">
        <f>IF($A63="","",IF(LEFT($A63,1)=O$13,$F63,""))</f>
        <v/>
      </c>
      <c r="P63" s="35" t="str">
        <f>IF($A63="","",IF(LEFT($A63,1)=P$13,$F63,""))</f>
        <v/>
      </c>
      <c r="Q63" s="35" t="str">
        <f>IF($A63="","",IF(LEFT($A63,1)=Q$13,$F63,""))</f>
        <v/>
      </c>
      <c r="R63" s="35"/>
      <c r="S63" s="29"/>
      <c r="T63" s="21" t="s">
        <v>128</v>
      </c>
      <c r="U63" s="21" t="s">
        <v>204</v>
      </c>
      <c r="V63" s="21">
        <v>800.0</v>
      </c>
      <c r="W63" s="21" t="s">
        <v>15</v>
      </c>
    </row>
    <row r="64" spans="1:24">
      <c r="A64" s="36"/>
      <c r="B64" s="62" t="s">
        <v>116</v>
      </c>
      <c r="C64" s="37" t="str">
        <f>IF(A64="","",VLOOKUP($A$58,IF(LEN(A64)=2,U15GB,U15GA),VLOOKUP(LEFT(A64,1),club,6,FALSE),FALSE))</f>
        <v/>
      </c>
      <c r="D64" s="37" t="str">
        <f>IF(A64="","",VLOOKUP(LEFT(A64,1),club,2,FALSE))</f>
        <v/>
      </c>
      <c r="E64" s="38"/>
      <c r="F64" s="37">
        <f>Decsheets!$V$10</f>
        <v>3.0</v>
      </c>
      <c r="G64" s="29"/>
      <c r="H64" s="29"/>
      <c r="I64" s="39"/>
      <c r="J64" s="35" t="str">
        <f>IF($A64="","",IF(LEFT($A64,1)=J$13,$F64,""))</f>
        <v/>
      </c>
      <c r="K64" s="35" t="str">
        <f>IF($A64="","",IF(LEFT($A64,1)=K$13,$F64,""))</f>
        <v/>
      </c>
      <c r="L64" s="35" t="str">
        <f>IF($A64="","",IF(LEFT($A64,1)=L$13,$F64,""))</f>
        <v/>
      </c>
      <c r="M64" s="35" t="str">
        <f>IF($A64="","",IF(LEFT($A64,1)=M$13,$F64,""))</f>
        <v/>
      </c>
      <c r="N64" s="35" t="str">
        <f>IF($A64="","",IF(LEFT($A64,1)=N$13,$F64,""))</f>
        <v/>
      </c>
      <c r="O64" s="35" t="str">
        <f>IF($A64="","",IF(LEFT($A64,1)=O$13,$F64,""))</f>
        <v/>
      </c>
      <c r="P64" s="35" t="str">
        <f>IF($A64="","",IF(LEFT($A64,1)=P$13,$F64,""))</f>
        <v/>
      </c>
      <c r="Q64" s="35" t="str">
        <f>IF($A64="","",IF(LEFT($A64,1)=Q$13,$F64,""))</f>
        <v/>
      </c>
      <c r="R64" s="35"/>
      <c r="S64" s="29"/>
      <c r="T64" s="21" t="s">
        <v>128</v>
      </c>
      <c r="U64" s="21" t="s">
        <v>204</v>
      </c>
      <c r="V64" s="21">
        <v>800.0</v>
      </c>
      <c r="W64" s="21" t="s">
        <v>15</v>
      </c>
    </row>
    <row r="65" spans="1:24">
      <c r="A65" s="36"/>
      <c r="B65" s="62" t="s">
        <v>117</v>
      </c>
      <c r="C65" s="37" t="str">
        <f>IF(A65="","",VLOOKUP($A$58,IF(LEN(A65)=2,U15GB,U15GA),VLOOKUP(LEFT(A65,1),club,6,FALSE),FALSE))</f>
        <v/>
      </c>
      <c r="D65" s="37" t="str">
        <f>IF(A65="","",VLOOKUP(LEFT(A65,1),club,2,FALSE))</f>
        <v/>
      </c>
      <c r="E65" s="38"/>
      <c r="F65" s="37">
        <f>Decsheets!$V$11</f>
        <v>2.0</v>
      </c>
      <c r="G65" s="29"/>
      <c r="H65" s="29"/>
      <c r="I65" s="39"/>
      <c r="J65" s="35" t="str">
        <f>IF($A65="","",IF(LEFT($A65,1)=J$13,$F65,""))</f>
        <v/>
      </c>
      <c r="K65" s="35" t="str">
        <f>IF($A65="","",IF(LEFT($A65,1)=K$13,$F65,""))</f>
        <v/>
      </c>
      <c r="L65" s="35" t="str">
        <f>IF($A65="","",IF(LEFT($A65,1)=L$13,$F65,""))</f>
        <v/>
      </c>
      <c r="M65" s="35" t="str">
        <f>IF($A65="","",IF(LEFT($A65,1)=M$13,$F65,""))</f>
        <v/>
      </c>
      <c r="N65" s="35" t="str">
        <f>IF($A65="","",IF(LEFT($A65,1)=N$13,$F65,""))</f>
        <v/>
      </c>
      <c r="O65" s="35" t="str">
        <f>IF($A65="","",IF(LEFT($A65,1)=O$13,$F65,""))</f>
        <v/>
      </c>
      <c r="P65" s="35" t="str">
        <f>IF($A65="","",IF(LEFT($A65,1)=P$13,$F65,""))</f>
        <v/>
      </c>
      <c r="Q65" s="35" t="str">
        <f>IF($A65="","",IF(LEFT($A65,1)=Q$13,$F65,""))</f>
        <v/>
      </c>
      <c r="R65" s="35"/>
      <c r="S65" s="29"/>
      <c r="T65" s="21" t="s">
        <v>128</v>
      </c>
      <c r="U65" s="21" t="s">
        <v>204</v>
      </c>
      <c r="V65" s="21">
        <v>800.0</v>
      </c>
      <c r="W65" s="21" t="s">
        <v>15</v>
      </c>
    </row>
    <row r="66" spans="1:24">
      <c r="A66" s="36"/>
      <c r="B66" s="62" t="s">
        <v>118</v>
      </c>
      <c r="C66" s="37" t="str">
        <f>IF(A66="","",VLOOKUP($A$58,IF(LEN(A66)=2,U15GB,U15GA),VLOOKUP(LEFT(A66,1),club,6,FALSE),FALSE))</f>
        <v/>
      </c>
      <c r="D66" s="37" t="str">
        <f>IF(A66="","",VLOOKUP(LEFT(A66,1),club,2,FALSE))</f>
        <v/>
      </c>
      <c r="E66" s="38"/>
      <c r="F66" s="37">
        <f>Decsheets!$V$12</f>
        <v>1.0</v>
      </c>
      <c r="G66" s="29"/>
      <c r="H66" s="29"/>
      <c r="I66" s="39"/>
      <c r="J66" s="35" t="str">
        <f>IF($A66="","",IF(LEFT($A66,1)=J$13,$F66,""))</f>
        <v/>
      </c>
      <c r="K66" s="35" t="str">
        <f>IF($A66="","",IF(LEFT($A66,1)=K$13,$F66,""))</f>
        <v/>
      </c>
      <c r="L66" s="35" t="str">
        <f>IF($A66="","",IF(LEFT($A66,1)=L$13,$F66,""))</f>
        <v/>
      </c>
      <c r="M66" s="35" t="str">
        <f>IF($A66="","",IF(LEFT($A66,1)=M$13,$F66,""))</f>
        <v/>
      </c>
      <c r="N66" s="35" t="str">
        <f>IF($A66="","",IF(LEFT($A66,1)=N$13,$F66,""))</f>
        <v/>
      </c>
      <c r="O66" s="35" t="str">
        <f>IF($A66="","",IF(LEFT($A66,1)=O$13,$F66,""))</f>
        <v/>
      </c>
      <c r="P66" s="35" t="str">
        <f>IF($A66="","",IF(LEFT($A66,1)=P$13,$F66,""))</f>
        <v/>
      </c>
      <c r="Q66" s="35" t="str">
        <f>IF($A66="","",IF(LEFT($A66,1)=Q$13,$F66,""))</f>
        <v/>
      </c>
      <c r="R66" s="35">
        <f>SUM(Decsheets!$V$5:$V$13)-(SUM(J59:Q66))</f>
        <v>15.0</v>
      </c>
      <c r="S66" s="29"/>
      <c r="T66" s="21" t="s">
        <v>128</v>
      </c>
      <c r="U66" s="21" t="s">
        <v>204</v>
      </c>
      <c r="V66" s="21">
        <v>800.0</v>
      </c>
      <c r="W66" s="21" t="s">
        <v>15</v>
      </c>
    </row>
    <row r="67" spans="1:24" s="21" customFormat="1">
      <c r="A67" s="32" t="s">
        <v>220</v>
      </c>
      <c r="B67" s="61"/>
      <c r="C67" s="40" t="s">
        <v>221</v>
      </c>
      <c r="D67" s="28" t="s">
        <v>125</v>
      </c>
      <c r="E67" s="91">
        <v>0.0</v>
      </c>
      <c r="F67" s="39"/>
      <c r="G67" s="29"/>
      <c r="H67" s="29"/>
      <c r="I67" s="29"/>
      <c r="J67" s="35"/>
      <c r="K67" s="35"/>
      <c r="L67" s="35"/>
      <c r="M67" s="35"/>
      <c r="N67" s="35"/>
      <c r="O67" s="35"/>
      <c r="P67" s="35"/>
      <c r="Q67" s="35"/>
      <c r="R67" s="35"/>
      <c r="S67" s="29" t="s">
        <v>222</v>
      </c>
      <c r="V67" s="117"/>
    </row>
    <row r="68" spans="1:24">
      <c r="A68" s="36" t="s">
        <v>133</v>
      </c>
      <c r="B68" s="62">
        <v>1.0</v>
      </c>
      <c r="C68" s="37" t="str">
        <f>IF(A68="","",VLOOKUP($A$67,IF(LEN(A68)=2,U15GB,U15GA),VLOOKUP(LEFT(A68,1),club,6,FALSE),FALSE))</f>
        <v>Kara Onuiri</v>
      </c>
      <c r="D68" s="37" t="str">
        <f>IF(A68="","",VLOOKUP(LEFT(A68,1),club,2,FALSE))</f>
        <v>Shaftesbury</v>
      </c>
      <c r="E68" s="93">
        <v>12.37</v>
      </c>
      <c r="F68" s="37">
        <f>Decsheets!$U$5</f>
        <v>16.0</v>
      </c>
      <c r="G68" s="29"/>
      <c r="H68" s="29"/>
      <c r="I68" s="39"/>
      <c r="J68" s="35" t="str">
        <f>IF($A68="","",IF(LEFT($A68,1)=J$13,$F68,""))</f>
        <v/>
      </c>
      <c r="K68" s="35" t="str">
        <f>IF($A68="","",IF(LEFT($A68,1)=K$13,$F68,""))</f>
        <v/>
      </c>
      <c r="L68" s="35" t="str">
        <f>IF($A68="","",IF(LEFT($A68,1)=L$13,$F68,""))</f>
        <v/>
      </c>
      <c r="M68" s="35" t="str">
        <f>IF($A68="","",IF(LEFT($A68,1)=M$13,$F68,""))</f>
        <v/>
      </c>
      <c r="N68" s="35" t="str">
        <f>IF($A68="","",IF(LEFT($A68,1)=N$13,$F68,""))</f>
        <v/>
      </c>
      <c r="O68" s="35" t="str">
        <f>IF($A68="","",IF(LEFT($A68,1)=O$13,$F68,""))</f>
        <v/>
      </c>
      <c r="P68" s="35" t="str">
        <f>IF($A68="","",IF(LEFT($A68,1)=P$13,$F68,""))</f>
        <v/>
      </c>
      <c r="Q68" s="35">
        <f>IF($A68="","",IF(LEFT($A68,1)=Q$13,$F68,""))</f>
        <v>16.0</v>
      </c>
      <c r="R68" s="35"/>
      <c r="S68" s="29"/>
      <c r="T68" s="21" t="s">
        <v>128</v>
      </c>
      <c r="U68" s="21" t="s">
        <v>204</v>
      </c>
      <c r="V68" s="21" t="s">
        <v>223</v>
      </c>
      <c r="W68" s="21" t="s">
        <v>10</v>
      </c>
      <c r="X68" s="127">
        <f>IF(E$67=".","",E$67)</f>
        <v>0.0</v>
      </c>
    </row>
    <row r="69" spans="1:24">
      <c r="A69" s="36" t="s">
        <v>130</v>
      </c>
      <c r="B69" s="62">
        <v>2.0</v>
      </c>
      <c r="C69" s="37" t="str">
        <f>IF(A69="","",VLOOKUP($A$67,IF(LEN(A69)=2,U15GB,U15GA),VLOOKUP(LEFT(A69,1),club,6,FALSE),FALSE))</f>
        <v>Shianne Dyer</v>
      </c>
      <c r="D69" s="37" t="str">
        <f>IF(A69="","",VLOOKUP(LEFT(A69,1),club,2,FALSE))</f>
        <v>Heathside</v>
      </c>
      <c r="E69" s="93">
        <v>13.33</v>
      </c>
      <c r="F69" s="37">
        <f>Decsheets!$U$6</f>
        <v>14.0</v>
      </c>
      <c r="G69" s="29"/>
      <c r="H69" s="29"/>
      <c r="I69" s="39"/>
      <c r="J69" s="35" t="str">
        <f>IF($A69="","",IF(LEFT($A69,1)=J$13,$F69,""))</f>
        <v/>
      </c>
      <c r="K69" s="35" t="str">
        <f>IF($A69="","",IF(LEFT($A69,1)=K$13,$F69,""))</f>
        <v/>
      </c>
      <c r="L69" s="35" t="str">
        <f>IF($A69="","",IF(LEFT($A69,1)=L$13,$F69,""))</f>
        <v/>
      </c>
      <c r="M69" s="35">
        <f>IF($A69="","",IF(LEFT($A69,1)=M$13,$F69,""))</f>
        <v>14.0</v>
      </c>
      <c r="N69" s="35" t="str">
        <f>IF($A69="","",IF(LEFT($A69,1)=N$13,$F69,""))</f>
        <v/>
      </c>
      <c r="O69" s="35" t="str">
        <f>IF($A69="","",IF(LEFT($A69,1)=O$13,$F69,""))</f>
        <v/>
      </c>
      <c r="P69" s="35" t="str">
        <f>IF($A69="","",IF(LEFT($A69,1)=P$13,$F69,""))</f>
        <v/>
      </c>
      <c r="Q69" s="35" t="str">
        <f>IF($A69="","",IF(LEFT($A69,1)=Q$13,$F69,""))</f>
        <v/>
      </c>
      <c r="R69" s="35"/>
      <c r="S69" s="29"/>
      <c r="T69" s="21" t="s">
        <v>128</v>
      </c>
      <c r="U69" s="21" t="s">
        <v>204</v>
      </c>
      <c r="V69" s="21" t="s">
        <v>223</v>
      </c>
      <c r="W69" s="21" t="s">
        <v>10</v>
      </c>
      <c r="X69" s="127">
        <f>IF(E$67=".","",E$67)</f>
        <v>0.0</v>
      </c>
    </row>
    <row r="70" spans="1:24">
      <c r="A70" s="36" t="s">
        <v>131</v>
      </c>
      <c r="B70" s="62">
        <v>3.0</v>
      </c>
      <c r="C70" s="37" t="str">
        <f>IF(A70="","",VLOOKUP($A$67,IF(LEN(A70)=2,U15GB,U15GA),VLOOKUP(LEFT(A70,1),club,6,FALSE),FALSE))</f>
        <v>Katie Nyarko</v>
      </c>
      <c r="D70" s="37" t="str">
        <f>IF(A70="","",VLOOKUP(LEFT(A70,1),club,2,FALSE))</f>
        <v>Highgate</v>
      </c>
      <c r="E70" s="93">
        <v>13.41</v>
      </c>
      <c r="F70" s="37">
        <f>Decsheets!$U$7</f>
        <v>12.0</v>
      </c>
      <c r="G70" s="29"/>
      <c r="H70" s="29"/>
      <c r="I70" s="39"/>
      <c r="J70" s="35" t="str">
        <f>IF($A70="","",IF(LEFT($A70,1)=J$13,$F70,""))</f>
        <v/>
      </c>
      <c r="K70" s="35" t="str">
        <f>IF($A70="","",IF(LEFT($A70,1)=K$13,$F70,""))</f>
        <v/>
      </c>
      <c r="L70" s="35">
        <f>IF($A70="","",IF(LEFT($A70,1)=L$13,$F70,""))</f>
        <v>12.0</v>
      </c>
      <c r="M70" s="35" t="str">
        <f>IF($A70="","",IF(LEFT($A70,1)=M$13,$F70,""))</f>
        <v/>
      </c>
      <c r="N70" s="35" t="str">
        <f>IF($A70="","",IF(LEFT($A70,1)=N$13,$F70,""))</f>
        <v/>
      </c>
      <c r="O70" s="35" t="str">
        <f>IF($A70="","",IF(LEFT($A70,1)=O$13,$F70,""))</f>
        <v/>
      </c>
      <c r="P70" s="35" t="str">
        <f>IF($A70="","",IF(LEFT($A70,1)=P$13,$F70,""))</f>
        <v/>
      </c>
      <c r="Q70" s="35" t="str">
        <f>IF($A70="","",IF(LEFT($A70,1)=Q$13,$F70,""))</f>
        <v/>
      </c>
      <c r="R70" s="35"/>
      <c r="S70" s="29"/>
      <c r="T70" s="21" t="s">
        <v>128</v>
      </c>
      <c r="U70" s="21" t="s">
        <v>204</v>
      </c>
      <c r="V70" s="21" t="s">
        <v>223</v>
      </c>
      <c r="W70" s="21" t="s">
        <v>10</v>
      </c>
      <c r="X70" s="127">
        <f>IF(E$67=".","",E$67)</f>
        <v>0.0</v>
      </c>
    </row>
    <row r="71" spans="1:24">
      <c r="A71" s="36" t="s">
        <v>134</v>
      </c>
      <c r="B71" s="62" t="s">
        <v>114</v>
      </c>
      <c r="C71" s="37" t="str">
        <f>IF(A71="","",VLOOKUP($A$67,IF(LEN(A71)=2,U15GB,U15GA),VLOOKUP(LEFT(A71,1),club,6,FALSE),FALSE))</f>
        <v>Estelle Belgrave</v>
      </c>
      <c r="D71" s="37" t="str">
        <f>IF(A71="","",VLOOKUP(LEFT(A71,1),club,2,FALSE))</f>
        <v>Ealing S&amp;M</v>
      </c>
      <c r="E71" s="93">
        <v>13.44</v>
      </c>
      <c r="F71" s="37">
        <f>Decsheets!$U$8</f>
        <v>10.0</v>
      </c>
      <c r="G71" s="29"/>
      <c r="H71" s="29"/>
      <c r="I71" s="39"/>
      <c r="J71" s="35">
        <f>IF($A71="","",IF(LEFT($A71,1)=J$13,$F71,""))</f>
        <v>10.0</v>
      </c>
      <c r="K71" s="35" t="str">
        <f>IF($A71="","",IF(LEFT($A71,1)=K$13,$F71,""))</f>
        <v/>
      </c>
      <c r="L71" s="35" t="str">
        <f>IF($A71="","",IF(LEFT($A71,1)=L$13,$F71,""))</f>
        <v/>
      </c>
      <c r="M71" s="35" t="str">
        <f>IF($A71="","",IF(LEFT($A71,1)=M$13,$F71,""))</f>
        <v/>
      </c>
      <c r="N71" s="35" t="str">
        <f>IF($A71="","",IF(LEFT($A71,1)=N$13,$F71,""))</f>
        <v/>
      </c>
      <c r="O71" s="35" t="str">
        <f>IF($A71="","",IF(LEFT($A71,1)=O$13,$F71,""))</f>
        <v/>
      </c>
      <c r="P71" s="35" t="str">
        <f>IF($A71="","",IF(LEFT($A71,1)=P$13,$F71,""))</f>
        <v/>
      </c>
      <c r="Q71" s="35" t="str">
        <f>IF($A71="","",IF(LEFT($A71,1)=Q$13,$F71,""))</f>
        <v/>
      </c>
      <c r="R71" s="35"/>
      <c r="S71" s="29"/>
      <c r="T71" s="21" t="s">
        <v>128</v>
      </c>
      <c r="U71" s="21" t="s">
        <v>204</v>
      </c>
      <c r="V71" s="21" t="s">
        <v>223</v>
      </c>
      <c r="W71" s="21" t="s">
        <v>10</v>
      </c>
      <c r="X71" s="127">
        <f>IF(E$67=".","",E$67)</f>
        <v>0.0</v>
      </c>
    </row>
    <row r="72" spans="1:24">
      <c r="A72" s="36" t="s">
        <v>132</v>
      </c>
      <c r="B72" s="62" t="s">
        <v>115</v>
      </c>
      <c r="C72" s="37" t="str">
        <f>IF(A72="","",VLOOKUP($A$67,IF(LEN(A72)=2,U15GB,U15GA),VLOOKUP(LEFT(A72,1),club,6,FALSE),FALSE))</f>
        <v>Hannah May</v>
      </c>
      <c r="D72" s="37" t="str">
        <f>IF(A72="","",VLOOKUP(LEFT(A72,1),club,2,FALSE))</f>
        <v>Barnet</v>
      </c>
      <c r="E72" s="93">
        <v>15.31</v>
      </c>
      <c r="F72" s="37">
        <f>Decsheets!$U$9</f>
        <v>8.0</v>
      </c>
      <c r="G72" s="29"/>
      <c r="H72" s="29"/>
      <c r="I72" s="39"/>
      <c r="J72" s="35" t="str">
        <f>IF($A72="","",IF(LEFT($A72,1)=J$13,$F72,""))</f>
        <v/>
      </c>
      <c r="K72" s="35" t="str">
        <f>IF($A72="","",IF(LEFT($A72,1)=K$13,$F72,""))</f>
        <v/>
      </c>
      <c r="L72" s="35" t="str">
        <f>IF($A72="","",IF(LEFT($A72,1)=L$13,$F72,""))</f>
        <v/>
      </c>
      <c r="M72" s="35" t="str">
        <f>IF($A72="","",IF(LEFT($A72,1)=M$13,$F72,""))</f>
        <v/>
      </c>
      <c r="N72" s="35" t="str">
        <f>IF($A72="","",IF(LEFT($A72,1)=N$13,$F72,""))</f>
        <v/>
      </c>
      <c r="O72" s="35" t="str">
        <f>IF($A72="","",IF(LEFT($A72,1)=O$13,$F72,""))</f>
        <v/>
      </c>
      <c r="P72" s="35">
        <f>IF($A72="","",IF(LEFT($A72,1)=P$13,$F72,""))</f>
        <v>8.0</v>
      </c>
      <c r="Q72" s="35" t="str">
        <f>IF($A72="","",IF(LEFT($A72,1)=Q$13,$F72,""))</f>
        <v/>
      </c>
      <c r="R72" s="35"/>
      <c r="S72" s="29"/>
      <c r="T72" s="21" t="s">
        <v>128</v>
      </c>
      <c r="U72" s="21" t="s">
        <v>204</v>
      </c>
      <c r="V72" s="21" t="s">
        <v>223</v>
      </c>
      <c r="W72" s="21" t="s">
        <v>10</v>
      </c>
      <c r="X72" s="127">
        <f>IF(E$67=".","",E$67)</f>
        <v>0.0</v>
      </c>
    </row>
    <row r="73" spans="1:24">
      <c r="A73" s="36"/>
      <c r="B73" s="62" t="s">
        <v>116</v>
      </c>
      <c r="C73" s="37" t="str">
        <f>IF(A73="","",VLOOKUP($A$67,IF(LEN(A73)=2,U15GB,U15GA),VLOOKUP(LEFT(A73,1),club,6,FALSE),FALSE))</f>
        <v/>
      </c>
      <c r="D73" s="37" t="str">
        <f>IF(A73="","",VLOOKUP(LEFT(A73,1),club,2,FALSE))</f>
        <v/>
      </c>
      <c r="E73" s="93"/>
      <c r="F73" s="37">
        <f>Decsheets!$U$10</f>
        <v>6.0</v>
      </c>
      <c r="G73" s="29"/>
      <c r="H73" s="29"/>
      <c r="I73" s="39"/>
      <c r="J73" s="35" t="str">
        <f>IF($A73="","",IF(LEFT($A73,1)=J$13,$F73,""))</f>
        <v/>
      </c>
      <c r="K73" s="35" t="str">
        <f>IF($A73="","",IF(LEFT($A73,1)=K$13,$F73,""))</f>
        <v/>
      </c>
      <c r="L73" s="35" t="str">
        <f>IF($A73="","",IF(LEFT($A73,1)=L$13,$F73,""))</f>
        <v/>
      </c>
      <c r="M73" s="35" t="str">
        <f>IF($A73="","",IF(LEFT($A73,1)=M$13,$F73,""))</f>
        <v/>
      </c>
      <c r="N73" s="35" t="str">
        <f>IF($A73="","",IF(LEFT($A73,1)=N$13,$F73,""))</f>
        <v/>
      </c>
      <c r="O73" s="35" t="str">
        <f>IF($A73="","",IF(LEFT($A73,1)=O$13,$F73,""))</f>
        <v/>
      </c>
      <c r="P73" s="35" t="str">
        <f>IF($A73="","",IF(LEFT($A73,1)=P$13,$F73,""))</f>
        <v/>
      </c>
      <c r="Q73" s="35" t="str">
        <f>IF($A73="","",IF(LEFT($A73,1)=Q$13,$F73,""))</f>
        <v/>
      </c>
      <c r="R73" s="35"/>
      <c r="S73" s="29"/>
      <c r="T73" s="21" t="s">
        <v>128</v>
      </c>
      <c r="U73" s="21" t="s">
        <v>204</v>
      </c>
      <c r="V73" s="21" t="s">
        <v>223</v>
      </c>
      <c r="W73" s="21" t="s">
        <v>10</v>
      </c>
      <c r="X73" s="127">
        <f>IF(E$67=".","",E$67)</f>
        <v>0.0</v>
      </c>
    </row>
    <row r="74" spans="1:24">
      <c r="A74" s="36"/>
      <c r="B74" s="62" t="s">
        <v>117</v>
      </c>
      <c r="C74" s="37" t="str">
        <f>IF(A74="","",VLOOKUP($A$67,IF(LEN(A74)=2,U15GB,U15GA),VLOOKUP(LEFT(A74,1),club,6,FALSE),FALSE))</f>
        <v/>
      </c>
      <c r="D74" s="37" t="str">
        <f>IF(A74="","",VLOOKUP(LEFT(A74,1),club,2,FALSE))</f>
        <v/>
      </c>
      <c r="E74" s="93"/>
      <c r="F74" s="37">
        <f>Decsheets!$U$11</f>
        <v>4.0</v>
      </c>
      <c r="G74" s="29"/>
      <c r="H74" s="29"/>
      <c r="I74" s="39"/>
      <c r="J74" s="35" t="str">
        <f>IF($A74="","",IF(LEFT($A74,1)=J$13,$F74,""))</f>
        <v/>
      </c>
      <c r="K74" s="35" t="str">
        <f>IF($A74="","",IF(LEFT($A74,1)=K$13,$F74,""))</f>
        <v/>
      </c>
      <c r="L74" s="35" t="str">
        <f>IF($A74="","",IF(LEFT($A74,1)=L$13,$F74,""))</f>
        <v/>
      </c>
      <c r="M74" s="35" t="str">
        <f>IF($A74="","",IF(LEFT($A74,1)=M$13,$F74,""))</f>
        <v/>
      </c>
      <c r="N74" s="35" t="str">
        <f>IF($A74="","",IF(LEFT($A74,1)=N$13,$F74,""))</f>
        <v/>
      </c>
      <c r="O74" s="35" t="str">
        <f>IF($A74="","",IF(LEFT($A74,1)=O$13,$F74,""))</f>
        <v/>
      </c>
      <c r="P74" s="35" t="str">
        <f>IF($A74="","",IF(LEFT($A74,1)=P$13,$F74,""))</f>
        <v/>
      </c>
      <c r="Q74" s="35" t="str">
        <f>IF($A74="","",IF(LEFT($A74,1)=Q$13,$F74,""))</f>
        <v/>
      </c>
      <c r="R74" s="35"/>
      <c r="S74" s="29"/>
      <c r="T74" s="21" t="s">
        <v>128</v>
      </c>
      <c r="U74" s="21" t="s">
        <v>204</v>
      </c>
      <c r="V74" s="21" t="s">
        <v>223</v>
      </c>
      <c r="W74" s="21" t="s">
        <v>10</v>
      </c>
      <c r="X74" s="127">
        <f>IF(E$67=".","",E$67)</f>
        <v>0.0</v>
      </c>
    </row>
    <row r="75" spans="1:24">
      <c r="A75" s="36"/>
      <c r="B75" s="62" t="s">
        <v>118</v>
      </c>
      <c r="C75" s="37" t="str">
        <f>IF(A75="","",VLOOKUP($A$67,IF(LEN(A75)=2,U15GB,U15GA),VLOOKUP(LEFT(A75,1),club,6,FALSE),FALSE))</f>
        <v/>
      </c>
      <c r="D75" s="37" t="str">
        <f>IF(A75="","",VLOOKUP(LEFT(A75,1),club,2,FALSE))</f>
        <v/>
      </c>
      <c r="E75" s="93"/>
      <c r="F75" s="37">
        <f>Decsheets!$U$12</f>
        <v>2.0</v>
      </c>
      <c r="G75" s="29"/>
      <c r="H75" s="29"/>
      <c r="I75" s="39"/>
      <c r="J75" s="35" t="str">
        <f>IF($A75="","",IF(LEFT($A75,1)=J$13,$F75,""))</f>
        <v/>
      </c>
      <c r="K75" s="35" t="str">
        <f>IF($A75="","",IF(LEFT($A75,1)=K$13,$F75,""))</f>
        <v/>
      </c>
      <c r="L75" s="35" t="str">
        <f>IF($A75="","",IF(LEFT($A75,1)=L$13,$F75,""))</f>
        <v/>
      </c>
      <c r="M75" s="35" t="str">
        <f>IF($A75="","",IF(LEFT($A75,1)=M$13,$F75,""))</f>
        <v/>
      </c>
      <c r="N75" s="35" t="str">
        <f>IF($A75="","",IF(LEFT($A75,1)=N$13,$F75,""))</f>
        <v/>
      </c>
      <c r="O75" s="35" t="str">
        <f>IF($A75="","",IF(LEFT($A75,1)=O$13,$F75,""))</f>
        <v/>
      </c>
      <c r="P75" s="35" t="str">
        <f>IF($A75="","",IF(LEFT($A75,1)=P$13,$F75,""))</f>
        <v/>
      </c>
      <c r="Q75" s="35" t="str">
        <f>IF($A75="","",IF(LEFT($A75,1)=Q$13,$F75,""))</f>
        <v/>
      </c>
      <c r="R75" s="35">
        <f>SUM(Decsheets!$U$5:$U$12)-(SUM(J68:Q75))</f>
        <v>12.0</v>
      </c>
      <c r="S75" s="29"/>
      <c r="T75" s="21" t="s">
        <v>128</v>
      </c>
      <c r="U75" s="21" t="s">
        <v>204</v>
      </c>
      <c r="V75" s="21" t="s">
        <v>223</v>
      </c>
      <c r="W75" s="21" t="s">
        <v>10</v>
      </c>
      <c r="X75" s="127">
        <f>IF(E$67=".","",E$67)</f>
        <v>0.0</v>
      </c>
    </row>
    <row r="76" spans="1:24" s="21" customFormat="1">
      <c r="A76" s="32" t="s">
        <v>220</v>
      </c>
      <c r="B76" s="61"/>
      <c r="C76" s="40" t="s">
        <v>224</v>
      </c>
      <c r="D76" s="28" t="s">
        <v>125</v>
      </c>
      <c r="E76" s="91">
        <v>-0.6</v>
      </c>
      <c r="F76" s="39"/>
      <c r="G76" s="29"/>
      <c r="H76" s="29"/>
      <c r="I76" s="29"/>
      <c r="J76" s="35"/>
      <c r="K76" s="35"/>
      <c r="L76" s="35"/>
      <c r="M76" s="35"/>
      <c r="N76" s="35"/>
      <c r="O76" s="35"/>
      <c r="P76" s="35"/>
      <c r="Q76" s="35"/>
      <c r="R76" s="35"/>
      <c r="S76" s="29" t="s">
        <v>225</v>
      </c>
      <c r="V76" s="124"/>
    </row>
    <row r="77" spans="1:24">
      <c r="A77" s="36" t="s">
        <v>140</v>
      </c>
      <c r="B77" s="62">
        <v>1.0</v>
      </c>
      <c r="C77" s="37" t="str">
        <f>IF(A77="","",VLOOKUP($A$76,IF(LEN(A77)=2,U15GB,U15GA),VLOOKUP(LEFT(A77,1),club,6,FALSE),FALSE))</f>
        <v>Cristina Potter</v>
      </c>
      <c r="D77" s="37" t="str">
        <f>IF(A77="","",VLOOKUP(LEFT(A77,1),club,2,FALSE))</f>
        <v>Shaftesbury</v>
      </c>
      <c r="E77" s="93">
        <v>12.3</v>
      </c>
      <c r="F77" s="37">
        <f>Decsheets!$V$5</f>
        <v>8.0</v>
      </c>
      <c r="G77" s="29"/>
      <c r="H77" s="29"/>
      <c r="I77" s="39"/>
      <c r="J77" s="35" t="str">
        <f>IF($A77="","",IF(LEFT($A77,1)=J$13,$F77,""))</f>
        <v/>
      </c>
      <c r="K77" s="35" t="str">
        <f>IF($A77="","",IF(LEFT($A77,1)=K$13,$F77,""))</f>
        <v/>
      </c>
      <c r="L77" s="35" t="str">
        <f>IF($A77="","",IF(LEFT($A77,1)=L$13,$F77,""))</f>
        <v/>
      </c>
      <c r="M77" s="35" t="str">
        <f>IF($A77="","",IF(LEFT($A77,1)=M$13,$F77,""))</f>
        <v/>
      </c>
      <c r="N77" s="35" t="str">
        <f>IF($A77="","",IF(LEFT($A77,1)=N$13,$F77,""))</f>
        <v/>
      </c>
      <c r="O77" s="35" t="str">
        <f>IF($A77="","",IF(LEFT($A77,1)=O$13,$F77,""))</f>
        <v/>
      </c>
      <c r="P77" s="35" t="str">
        <f>IF($A77="","",IF(LEFT($A77,1)=P$13,$F77,""))</f>
        <v/>
      </c>
      <c r="Q77" s="35">
        <f>IF($A77="","",IF(LEFT($A77,1)=Q$13,$F77,""))</f>
        <v>8.0</v>
      </c>
      <c r="R77" s="35"/>
      <c r="S77" s="29"/>
      <c r="T77" s="21" t="s">
        <v>128</v>
      </c>
      <c r="U77" s="21" t="s">
        <v>204</v>
      </c>
      <c r="V77" s="21" t="s">
        <v>223</v>
      </c>
      <c r="W77" s="21" t="s">
        <v>15</v>
      </c>
      <c r="X77" s="127">
        <f>IF(E$76=".","",E$76)</f>
        <v>-0.6</v>
      </c>
    </row>
    <row r="78" spans="1:24">
      <c r="A78" s="36" t="s">
        <v>175</v>
      </c>
      <c r="B78" s="62">
        <v>2.0</v>
      </c>
      <c r="C78" s="37" t="str">
        <f>IF(A78="","",VLOOKUP($A$76,IF(LEN(A78)=2,U15GB,U15GA),VLOOKUP(LEFT(A78,1),club,6,FALSE),FALSE))</f>
        <v>Sharon Parish</v>
      </c>
      <c r="D78" s="37" t="str">
        <f>IF(A78="","",VLOOKUP(LEFT(A78,1),club,2,FALSE))</f>
        <v>Heathside</v>
      </c>
      <c r="E78" s="93">
        <v>22.07</v>
      </c>
      <c r="F78" s="37">
        <f>Decsheets!$V$6</f>
        <v>7.0</v>
      </c>
      <c r="G78" s="29"/>
      <c r="H78" s="29"/>
      <c r="I78" s="39"/>
      <c r="J78" s="35" t="str">
        <f>IF($A78="","",IF(LEFT($A78,1)=J$13,$F78,""))</f>
        <v/>
      </c>
      <c r="K78" s="35" t="str">
        <f>IF($A78="","",IF(LEFT($A78,1)=K$13,$F78,""))</f>
        <v/>
      </c>
      <c r="L78" s="35" t="str">
        <f>IF($A78="","",IF(LEFT($A78,1)=L$13,$F78,""))</f>
        <v/>
      </c>
      <c r="M78" s="35">
        <f>IF($A78="","",IF(LEFT($A78,1)=M$13,$F78,""))</f>
        <v>7.0</v>
      </c>
      <c r="N78" s="35" t="str">
        <f>IF($A78="","",IF(LEFT($A78,1)=N$13,$F78,""))</f>
        <v/>
      </c>
      <c r="O78" s="35" t="str">
        <f>IF($A78="","",IF(LEFT($A78,1)=O$13,$F78,""))</f>
        <v/>
      </c>
      <c r="P78" s="35" t="str">
        <f>IF($A78="","",IF(LEFT($A78,1)=P$13,$F78,""))</f>
        <v/>
      </c>
      <c r="Q78" s="35" t="str">
        <f>IF($A78="","",IF(LEFT($A78,1)=Q$13,$F78,""))</f>
        <v/>
      </c>
      <c r="R78" s="35"/>
      <c r="S78" s="29"/>
      <c r="T78" s="21" t="s">
        <v>128</v>
      </c>
      <c r="U78" s="21" t="s">
        <v>204</v>
      </c>
      <c r="V78" s="21" t="s">
        <v>223</v>
      </c>
      <c r="W78" s="21" t="s">
        <v>15</v>
      </c>
      <c r="X78" s="127">
        <f>IF(E$76=".","",E$76)</f>
        <v>-0.6</v>
      </c>
    </row>
    <row r="79" spans="1:24">
      <c r="A79" s="36"/>
      <c r="B79" s="62">
        <v>3.0</v>
      </c>
      <c r="C79" s="37" t="str">
        <f>IF(A79="","",VLOOKUP($A$76,IF(LEN(A79)=2,U15GB,U15GA),VLOOKUP(LEFT(A79,1),club,6,FALSE),FALSE))</f>
        <v/>
      </c>
      <c r="D79" s="37" t="str">
        <f>IF(A79="","",VLOOKUP(LEFT(A79,1),club,2,FALSE))</f>
        <v/>
      </c>
      <c r="E79" s="93"/>
      <c r="F79" s="37">
        <f>Decsheets!$V$7</f>
        <v>6.0</v>
      </c>
      <c r="G79" s="29"/>
      <c r="H79" s="29"/>
      <c r="I79" s="39"/>
      <c r="J79" s="35" t="str">
        <f>IF($A79="","",IF(LEFT($A79,1)=J$13,$F79,""))</f>
        <v/>
      </c>
      <c r="K79" s="35" t="str">
        <f>IF($A79="","",IF(LEFT($A79,1)=K$13,$F79,""))</f>
        <v/>
      </c>
      <c r="L79" s="35" t="str">
        <f>IF($A79="","",IF(LEFT($A79,1)=L$13,$F79,""))</f>
        <v/>
      </c>
      <c r="M79" s="35" t="str">
        <f>IF($A79="","",IF(LEFT($A79,1)=M$13,$F79,""))</f>
        <v/>
      </c>
      <c r="N79" s="35" t="str">
        <f>IF($A79="","",IF(LEFT($A79,1)=N$13,$F79,""))</f>
        <v/>
      </c>
      <c r="O79" s="35" t="str">
        <f>IF($A79="","",IF(LEFT($A79,1)=O$13,$F79,""))</f>
        <v/>
      </c>
      <c r="P79" s="35" t="str">
        <f>IF($A79="","",IF(LEFT($A79,1)=P$13,$F79,""))</f>
        <v/>
      </c>
      <c r="Q79" s="35" t="str">
        <f>IF($A79="","",IF(LEFT($A79,1)=Q$13,$F79,""))</f>
        <v/>
      </c>
      <c r="R79" s="35"/>
      <c r="S79" s="29"/>
      <c r="T79" s="21" t="s">
        <v>128</v>
      </c>
      <c r="U79" s="21" t="s">
        <v>204</v>
      </c>
      <c r="V79" s="21" t="s">
        <v>223</v>
      </c>
      <c r="W79" s="21" t="s">
        <v>15</v>
      </c>
      <c r="X79" s="127">
        <f>IF(E$76=".","",E$76)</f>
        <v>-0.6</v>
      </c>
    </row>
    <row r="80" spans="1:24">
      <c r="A80" s="36"/>
      <c r="B80" s="62" t="s">
        <v>114</v>
      </c>
      <c r="C80" s="37" t="str">
        <f>IF(A80="","",VLOOKUP($A$76,IF(LEN(A80)=2,U15GB,U15GA),VLOOKUP(LEFT(A80,1),club,6,FALSE),FALSE))</f>
        <v/>
      </c>
      <c r="D80" s="37" t="str">
        <f>IF(A80="","",VLOOKUP(LEFT(A80,1),club,2,FALSE))</f>
        <v/>
      </c>
      <c r="E80" s="93"/>
      <c r="F80" s="37">
        <f>Decsheets!$V$8</f>
        <v>5.0</v>
      </c>
      <c r="G80" s="29"/>
      <c r="H80" s="29"/>
      <c r="I80" s="39"/>
      <c r="J80" s="35" t="str">
        <f>IF($A80="","",IF(LEFT($A80,1)=J$13,$F80,""))</f>
        <v/>
      </c>
      <c r="K80" s="35" t="str">
        <f>IF($A80="","",IF(LEFT($A80,1)=K$13,$F80,""))</f>
        <v/>
      </c>
      <c r="L80" s="35" t="str">
        <f>IF($A80="","",IF(LEFT($A80,1)=L$13,$F80,""))</f>
        <v/>
      </c>
      <c r="M80" s="35" t="str">
        <f>IF($A80="","",IF(LEFT($A80,1)=M$13,$F80,""))</f>
        <v/>
      </c>
      <c r="N80" s="35" t="str">
        <f>IF($A80="","",IF(LEFT($A80,1)=N$13,$F80,""))</f>
        <v/>
      </c>
      <c r="O80" s="35" t="str">
        <f>IF($A80="","",IF(LEFT($A80,1)=O$13,$F80,""))</f>
        <v/>
      </c>
      <c r="P80" s="35" t="str">
        <f>IF($A80="","",IF(LEFT($A80,1)=P$13,$F80,""))</f>
        <v/>
      </c>
      <c r="Q80" s="35" t="str">
        <f>IF($A80="","",IF(LEFT($A80,1)=Q$13,$F80,""))</f>
        <v/>
      </c>
      <c r="R80" s="35"/>
      <c r="S80" s="29"/>
      <c r="T80" s="21" t="s">
        <v>128</v>
      </c>
      <c r="U80" s="21" t="s">
        <v>204</v>
      </c>
      <c r="V80" s="21" t="s">
        <v>223</v>
      </c>
      <c r="W80" s="21" t="s">
        <v>15</v>
      </c>
      <c r="X80" s="127">
        <f>IF(E$76=".","",E$76)</f>
        <v>-0.6</v>
      </c>
    </row>
    <row r="81" spans="1:24">
      <c r="A81" s="36"/>
      <c r="B81" s="62" t="s">
        <v>115</v>
      </c>
      <c r="C81" s="37" t="str">
        <f>IF(A81="","",VLOOKUP($A$76,IF(LEN(A81)=2,U15GB,U15GA),VLOOKUP(LEFT(A81,1),club,6,FALSE),FALSE))</f>
        <v/>
      </c>
      <c r="D81" s="37" t="str">
        <f>IF(A81="","",VLOOKUP(LEFT(A81,1),club,2,FALSE))</f>
        <v/>
      </c>
      <c r="E81" s="93"/>
      <c r="F81" s="37">
        <f>Decsheets!$V$9</f>
        <v>4.0</v>
      </c>
      <c r="G81" s="29"/>
      <c r="H81" s="29"/>
      <c r="I81" s="39"/>
      <c r="J81" s="35" t="str">
        <f>IF($A81="","",IF(LEFT($A81,1)=J$13,$F81,""))</f>
        <v/>
      </c>
      <c r="K81" s="35" t="str">
        <f>IF($A81="","",IF(LEFT($A81,1)=K$13,$F81,""))</f>
        <v/>
      </c>
      <c r="L81" s="35" t="str">
        <f>IF($A81="","",IF(LEFT($A81,1)=L$13,$F81,""))</f>
        <v/>
      </c>
      <c r="M81" s="35" t="str">
        <f>IF($A81="","",IF(LEFT($A81,1)=M$13,$F81,""))</f>
        <v/>
      </c>
      <c r="N81" s="35" t="str">
        <f>IF($A81="","",IF(LEFT($A81,1)=N$13,$F81,""))</f>
        <v/>
      </c>
      <c r="O81" s="35" t="str">
        <f>IF($A81="","",IF(LEFT($A81,1)=O$13,$F81,""))</f>
        <v/>
      </c>
      <c r="P81" s="35" t="str">
        <f>IF($A81="","",IF(LEFT($A81,1)=P$13,$F81,""))</f>
        <v/>
      </c>
      <c r="Q81" s="35" t="str">
        <f>IF($A81="","",IF(LEFT($A81,1)=Q$13,$F81,""))</f>
        <v/>
      </c>
      <c r="R81" s="35"/>
      <c r="S81" s="29"/>
      <c r="T81" s="21" t="s">
        <v>128</v>
      </c>
      <c r="U81" s="21" t="s">
        <v>204</v>
      </c>
      <c r="V81" s="21" t="s">
        <v>223</v>
      </c>
      <c r="W81" s="21" t="s">
        <v>15</v>
      </c>
      <c r="X81" s="127">
        <f>IF(E$76=".","",E$76)</f>
        <v>-0.6</v>
      </c>
    </row>
    <row r="82" spans="1:24">
      <c r="A82" s="36"/>
      <c r="B82" s="62" t="s">
        <v>116</v>
      </c>
      <c r="C82" s="37" t="str">
        <f>IF(A82="","",VLOOKUP($A$76,IF(LEN(A82)=2,U15GB,U15GA),VLOOKUP(LEFT(A82,1),club,6,FALSE),FALSE))</f>
        <v/>
      </c>
      <c r="D82" s="37" t="str">
        <f>IF(A82="","",VLOOKUP(LEFT(A82,1),club,2,FALSE))</f>
        <v/>
      </c>
      <c r="E82" s="93"/>
      <c r="F82" s="37">
        <f>Decsheets!$V$10</f>
        <v>3.0</v>
      </c>
      <c r="G82" s="29"/>
      <c r="H82" s="29"/>
      <c r="I82" s="39"/>
      <c r="J82" s="35" t="str">
        <f>IF($A82="","",IF(LEFT($A82,1)=J$13,$F82,""))</f>
        <v/>
      </c>
      <c r="K82" s="35" t="str">
        <f>IF($A82="","",IF(LEFT($A82,1)=K$13,$F82,""))</f>
        <v/>
      </c>
      <c r="L82" s="35" t="str">
        <f>IF($A82="","",IF(LEFT($A82,1)=L$13,$F82,""))</f>
        <v/>
      </c>
      <c r="M82" s="35" t="str">
        <f>IF($A82="","",IF(LEFT($A82,1)=M$13,$F82,""))</f>
        <v/>
      </c>
      <c r="N82" s="35" t="str">
        <f>IF($A82="","",IF(LEFT($A82,1)=N$13,$F82,""))</f>
        <v/>
      </c>
      <c r="O82" s="35" t="str">
        <f>IF($A82="","",IF(LEFT($A82,1)=O$13,$F82,""))</f>
        <v/>
      </c>
      <c r="P82" s="35" t="str">
        <f>IF($A82="","",IF(LEFT($A82,1)=P$13,$F82,""))</f>
        <v/>
      </c>
      <c r="Q82" s="35" t="str">
        <f>IF($A82="","",IF(LEFT($A82,1)=Q$13,$F82,""))</f>
        <v/>
      </c>
      <c r="R82" s="35"/>
      <c r="S82" s="29"/>
      <c r="T82" s="21" t="s">
        <v>128</v>
      </c>
      <c r="U82" s="21" t="s">
        <v>204</v>
      </c>
      <c r="V82" s="21" t="s">
        <v>223</v>
      </c>
      <c r="W82" s="21" t="s">
        <v>15</v>
      </c>
      <c r="X82" s="127">
        <f>IF(E$76=".","",E$76)</f>
        <v>-0.6</v>
      </c>
    </row>
    <row r="83" spans="1:24">
      <c r="A83" s="36"/>
      <c r="B83" s="62" t="s">
        <v>117</v>
      </c>
      <c r="C83" s="37" t="str">
        <f>IF(A83="","",VLOOKUP($A$76,IF(LEN(A83)=2,U15GB,U15GA),VLOOKUP(LEFT(A83,1),club,6,FALSE),FALSE))</f>
        <v/>
      </c>
      <c r="D83" s="37" t="str">
        <f>IF(A83="","",VLOOKUP(LEFT(A83,1),club,2,FALSE))</f>
        <v/>
      </c>
      <c r="E83" s="93"/>
      <c r="F83" s="37">
        <f>Decsheets!$V$11</f>
        <v>2.0</v>
      </c>
      <c r="G83" s="29"/>
      <c r="H83" s="29"/>
      <c r="I83" s="39"/>
      <c r="J83" s="35" t="str">
        <f>IF($A83="","",IF(LEFT($A83,1)=J$13,$F83,""))</f>
        <v/>
      </c>
      <c r="K83" s="35" t="str">
        <f>IF($A83="","",IF(LEFT($A83,1)=K$13,$F83,""))</f>
        <v/>
      </c>
      <c r="L83" s="35" t="str">
        <f>IF($A83="","",IF(LEFT($A83,1)=L$13,$F83,""))</f>
        <v/>
      </c>
      <c r="M83" s="35" t="str">
        <f>IF($A83="","",IF(LEFT($A83,1)=M$13,$F83,""))</f>
        <v/>
      </c>
      <c r="N83" s="35" t="str">
        <f>IF($A83="","",IF(LEFT($A83,1)=N$13,$F83,""))</f>
        <v/>
      </c>
      <c r="O83" s="35" t="str">
        <f>IF($A83="","",IF(LEFT($A83,1)=O$13,$F83,""))</f>
        <v/>
      </c>
      <c r="P83" s="35" t="str">
        <f>IF($A83="","",IF(LEFT($A83,1)=P$13,$F83,""))</f>
        <v/>
      </c>
      <c r="Q83" s="35" t="str">
        <f>IF($A83="","",IF(LEFT($A83,1)=Q$13,$F83,""))</f>
        <v/>
      </c>
      <c r="R83" s="35"/>
      <c r="S83" s="29"/>
      <c r="T83" s="21" t="s">
        <v>128</v>
      </c>
      <c r="U83" s="21" t="s">
        <v>204</v>
      </c>
      <c r="V83" s="21" t="s">
        <v>223</v>
      </c>
      <c r="W83" s="21" t="s">
        <v>15</v>
      </c>
      <c r="X83" s="127">
        <f>IF(E$76=".","",E$76)</f>
        <v>-0.6</v>
      </c>
    </row>
    <row r="84" spans="1:24">
      <c r="A84" s="36"/>
      <c r="B84" s="62" t="s">
        <v>118</v>
      </c>
      <c r="C84" s="37" t="str">
        <f>IF(A84="","",VLOOKUP($A$76,IF(LEN(A84)=2,U15GB,U15GA),VLOOKUP(LEFT(A84,1),club,6,FALSE),FALSE))</f>
        <v/>
      </c>
      <c r="D84" s="37" t="str">
        <f>IF(A84="","",VLOOKUP(LEFT(A84,1),club,2,FALSE))</f>
        <v/>
      </c>
      <c r="E84" s="93"/>
      <c r="F84" s="37">
        <f>Decsheets!$V$12</f>
        <v>1.0</v>
      </c>
      <c r="G84" s="29"/>
      <c r="H84" s="29"/>
      <c r="I84" s="39"/>
      <c r="J84" s="35" t="str">
        <f>IF($A84="","",IF(LEFT($A84,1)=J$13,$F84,""))</f>
        <v/>
      </c>
      <c r="K84" s="35" t="str">
        <f>IF($A84="","",IF(LEFT($A84,1)=K$13,$F84,""))</f>
        <v/>
      </c>
      <c r="L84" s="35" t="str">
        <f>IF($A84="","",IF(LEFT($A84,1)=L$13,$F84,""))</f>
        <v/>
      </c>
      <c r="M84" s="35" t="str">
        <f>IF($A84="","",IF(LEFT($A84,1)=M$13,$F84,""))</f>
        <v/>
      </c>
      <c r="N84" s="35" t="str">
        <f>IF($A84="","",IF(LEFT($A84,1)=N$13,$F84,""))</f>
        <v/>
      </c>
      <c r="O84" s="35" t="str">
        <f>IF($A84="","",IF(LEFT($A84,1)=O$13,$F84,""))</f>
        <v/>
      </c>
      <c r="P84" s="35" t="str">
        <f>IF($A84="","",IF(LEFT($A84,1)=P$13,$F84,""))</f>
        <v/>
      </c>
      <c r="Q84" s="35" t="str">
        <f>IF($A84="","",IF(LEFT($A84,1)=Q$13,$F84,""))</f>
        <v/>
      </c>
      <c r="R84" s="35">
        <f>SUM(Decsheets!$V$5:$V$13)-(SUM(J77:Q84))</f>
        <v>21.0</v>
      </c>
      <c r="S84" s="29"/>
      <c r="T84" s="21" t="s">
        <v>128</v>
      </c>
      <c r="U84" s="21" t="s">
        <v>204</v>
      </c>
      <c r="V84" s="21" t="s">
        <v>223</v>
      </c>
      <c r="W84" s="21" t="s">
        <v>15</v>
      </c>
      <c r="X84" s="127">
        <f>IF(E$76=".","",E$76)</f>
        <v>-0.6</v>
      </c>
    </row>
    <row r="85" spans="1:24" s="21" customFormat="1">
      <c r="A85" s="32" t="s">
        <v>226</v>
      </c>
      <c r="B85" s="61"/>
      <c r="C85" s="40" t="s">
        <v>227</v>
      </c>
      <c r="D85" s="39"/>
      <c r="E85" s="115" t="s">
        <v>145</v>
      </c>
      <c r="F85" s="39"/>
      <c r="G85" s="29"/>
      <c r="H85" s="29"/>
      <c r="I85" s="29"/>
      <c r="J85" s="35"/>
      <c r="K85" s="35"/>
      <c r="L85" s="35"/>
      <c r="M85" s="35"/>
      <c r="N85" s="35"/>
      <c r="O85" s="35"/>
      <c r="P85" s="35"/>
      <c r="Q85" s="35"/>
      <c r="R85" s="35"/>
      <c r="S85" s="29" t="s">
        <v>228</v>
      </c>
      <c r="V85" s="117"/>
    </row>
    <row r="86" spans="1:24">
      <c r="A86" s="36" t="s">
        <v>133</v>
      </c>
      <c r="B86" s="62">
        <v>1.0</v>
      </c>
      <c r="C86" s="37" t="str">
        <f>IF(A86="","",VLOOKUP($A$85,IF(LEN(A86)=2,U15GB,U15GA),VLOOKUP(LEFT(A86,1),club,6,FALSE),FALSE))</f>
        <v>Kara Onuiri</v>
      </c>
      <c r="D86" s="37" t="str">
        <f>IF(A86="","",VLOOKUP(LEFT(A86,1),club,2,FALSE))</f>
        <v>Shaftesbury</v>
      </c>
      <c r="E86" s="93">
        <v>1.57</v>
      </c>
      <c r="F86" s="37">
        <f>Decsheets!$U$5</f>
        <v>16.0</v>
      </c>
      <c r="G86" s="29"/>
      <c r="H86" s="29"/>
      <c r="I86" s="39"/>
      <c r="J86" s="35" t="str">
        <f>IF($A86="","",IF(LEFT($A86,1)=J$13,$F86,""))</f>
        <v/>
      </c>
      <c r="K86" s="35" t="str">
        <f>IF($A86="","",IF(LEFT($A86,1)=K$13,$F86,""))</f>
        <v/>
      </c>
      <c r="L86" s="35" t="str">
        <f>IF($A86="","",IF(LEFT($A86,1)=L$13,$F86,""))</f>
        <v/>
      </c>
      <c r="M86" s="35" t="str">
        <f>IF($A86="","",IF(LEFT($A86,1)=M$13,$F86,""))</f>
        <v/>
      </c>
      <c r="N86" s="35" t="str">
        <f>IF($A86="","",IF(LEFT($A86,1)=N$13,$F86,""))</f>
        <v/>
      </c>
      <c r="O86" s="35" t="str">
        <f>IF($A86="","",IF(LEFT($A86,1)=O$13,$F86,""))</f>
        <v/>
      </c>
      <c r="P86" s="35" t="str">
        <f>IF($A86="","",IF(LEFT($A86,1)=P$13,$F86,""))</f>
        <v/>
      </c>
      <c r="Q86" s="35">
        <f>IF($A86="","",IF(LEFT($A86,1)=Q$13,$F86,""))</f>
        <v>16.0</v>
      </c>
      <c r="R86" s="35"/>
      <c r="S86" s="29"/>
      <c r="T86" s="21" t="s">
        <v>128</v>
      </c>
      <c r="U86" s="21" t="s">
        <v>204</v>
      </c>
      <c r="V86" s="124" t="s">
        <v>226</v>
      </c>
      <c r="W86" s="21" t="s">
        <v>10</v>
      </c>
    </row>
    <row r="87" spans="1:24">
      <c r="A87" s="36"/>
      <c r="B87" s="62">
        <v>2.0</v>
      </c>
      <c r="C87" s="37" t="str">
        <f>IF(A87="","",VLOOKUP($A$85,IF(LEN(A87)=2,U15GB,U15GA),VLOOKUP(LEFT(A87,1),club,6,FALSE),FALSE))</f>
        <v/>
      </c>
      <c r="D87" s="37" t="str">
        <f>IF(A87="","",VLOOKUP(LEFT(A87,1),club,2,FALSE))</f>
        <v/>
      </c>
      <c r="E87" s="93"/>
      <c r="F87" s="37">
        <f>Decsheets!$U$6</f>
        <v>14.0</v>
      </c>
      <c r="G87" s="29"/>
      <c r="H87" s="29"/>
      <c r="I87" s="125" t="s">
        <v>20</v>
      </c>
      <c r="J87" s="35" t="str">
        <f>IF($A87="","",IF(LEFT($A87,1)=J$13,$F87,""))</f>
        <v/>
      </c>
      <c r="K87" s="35" t="str">
        <f>IF($A87="","",IF(LEFT($A87,1)=K$13,$F87,""))</f>
        <v/>
      </c>
      <c r="L87" s="35" t="str">
        <f>IF($A87="","",IF(LEFT($A87,1)=L$13,$F87,""))</f>
        <v/>
      </c>
      <c r="M87" s="35" t="str">
        <f>IF($A87="","",IF(LEFT($A87,1)=M$13,$F87,""))</f>
        <v/>
      </c>
      <c r="N87" s="35" t="str">
        <f>IF($A87="","",IF(LEFT($A87,1)=N$13,$F87,""))</f>
        <v/>
      </c>
      <c r="O87" s="35" t="str">
        <f>IF($A87="","",IF(LEFT($A87,1)=O$13,$F87,""))</f>
        <v/>
      </c>
      <c r="P87" s="35" t="str">
        <f>IF($A87="","",IF(LEFT($A87,1)=P$13,$F87,""))</f>
        <v/>
      </c>
      <c r="Q87" s="35" t="str">
        <f>IF($A87="","",IF(LEFT($A87,1)=Q$13,$F87,""))</f>
        <v/>
      </c>
      <c r="R87" s="35"/>
      <c r="S87" s="29"/>
      <c r="T87" s="21" t="s">
        <v>128</v>
      </c>
      <c r="U87" s="21" t="s">
        <v>204</v>
      </c>
      <c r="V87" s="124" t="s">
        <v>226</v>
      </c>
      <c r="W87" s="21" t="s">
        <v>10</v>
      </c>
    </row>
    <row r="88" spans="1:24">
      <c r="A88" s="36"/>
      <c r="B88" s="62">
        <v>3.0</v>
      </c>
      <c r="C88" s="37" t="str">
        <f>IF(A88="","",VLOOKUP($A$85,IF(LEN(A88)=2,U15GB,U15GA),VLOOKUP(LEFT(A88,1),club,6,FALSE),FALSE))</f>
        <v/>
      </c>
      <c r="D88" s="37" t="str">
        <f>IF(A88="","",VLOOKUP(LEFT(A88,1),club,2,FALSE))</f>
        <v/>
      </c>
      <c r="E88" s="93"/>
      <c r="F88" s="37">
        <f>Decsheets!$U$7</f>
        <v>12.0</v>
      </c>
      <c r="G88" s="29"/>
      <c r="H88" s="29"/>
      <c r="I88" s="125" t="s">
        <v>10</v>
      </c>
      <c r="J88" s="35" t="str">
        <f>IF($A88="","",IF(LEFT($A88,1)=J$13,$F88,""))</f>
        <v/>
      </c>
      <c r="K88" s="35" t="str">
        <f>IF($A88="","",IF(LEFT($A88,1)=K$13,$F88,""))</f>
        <v/>
      </c>
      <c r="L88" s="35" t="str">
        <f>IF($A88="","",IF(LEFT($A88,1)=L$13,$F88,""))</f>
        <v/>
      </c>
      <c r="M88" s="35" t="str">
        <f>IF($A88="","",IF(LEFT($A88,1)=M$13,$F88,""))</f>
        <v/>
      </c>
      <c r="N88" s="35" t="str">
        <f>IF($A88="","",IF(LEFT($A88,1)=N$13,$F88,""))</f>
        <v/>
      </c>
      <c r="O88" s="35" t="str">
        <f>IF($A88="","",IF(LEFT($A88,1)=O$13,$F88,""))</f>
        <v/>
      </c>
      <c r="P88" s="35" t="str">
        <f>IF($A88="","",IF(LEFT($A88,1)=P$13,$F88,""))</f>
        <v/>
      </c>
      <c r="Q88" s="35" t="str">
        <f>IF($A88="","",IF(LEFT($A88,1)=Q$13,$F88,""))</f>
        <v/>
      </c>
      <c r="R88" s="35"/>
      <c r="S88" s="29"/>
      <c r="T88" s="21" t="s">
        <v>128</v>
      </c>
      <c r="U88" s="21" t="s">
        <v>204</v>
      </c>
      <c r="V88" s="124" t="s">
        <v>226</v>
      </c>
      <c r="W88" s="21" t="s">
        <v>10</v>
      </c>
    </row>
    <row r="89" spans="1:24">
      <c r="A89" s="36"/>
      <c r="B89" s="62" t="s">
        <v>114</v>
      </c>
      <c r="C89" s="37" t="str">
        <f>IF(A89="","",VLOOKUP($A$85,IF(LEN(A89)=2,U15GB,U15GA),VLOOKUP(LEFT(A89,1),club,6,FALSE),FALSE))</f>
        <v/>
      </c>
      <c r="D89" s="37" t="str">
        <f>IF(A89="","",VLOOKUP(LEFT(A89,1),club,2,FALSE))</f>
        <v/>
      </c>
      <c r="E89" s="93"/>
      <c r="F89" s="37">
        <f>Decsheets!$U$8</f>
        <v>10.0</v>
      </c>
      <c r="G89" s="29"/>
      <c r="H89" s="29"/>
      <c r="I89" s="125" t="s">
        <v>229</v>
      </c>
      <c r="J89" s="35" t="str">
        <f>IF($A89="","",IF(LEFT($A89,1)=J$13,$F89,""))</f>
        <v/>
      </c>
      <c r="K89" s="35" t="str">
        <f>IF($A89="","",IF(LEFT($A89,1)=K$13,$F89,""))</f>
        <v/>
      </c>
      <c r="L89" s="35" t="str">
        <f>IF($A89="","",IF(LEFT($A89,1)=L$13,$F89,""))</f>
        <v/>
      </c>
      <c r="M89" s="35" t="str">
        <f>IF($A89="","",IF(LEFT($A89,1)=M$13,$F89,""))</f>
        <v/>
      </c>
      <c r="N89" s="35" t="str">
        <f>IF($A89="","",IF(LEFT($A89,1)=N$13,$F89,""))</f>
        <v/>
      </c>
      <c r="O89" s="35" t="str">
        <f>IF($A89="","",IF(LEFT($A89,1)=O$13,$F89,""))</f>
        <v/>
      </c>
      <c r="P89" s="35" t="str">
        <f>IF($A89="","",IF(LEFT($A89,1)=P$13,$F89,""))</f>
        <v/>
      </c>
      <c r="Q89" s="35" t="str">
        <f>IF($A89="","",IF(LEFT($A89,1)=Q$13,$F89,""))</f>
        <v/>
      </c>
      <c r="R89" s="35"/>
      <c r="S89" s="29"/>
      <c r="T89" s="21" t="s">
        <v>128</v>
      </c>
      <c r="U89" s="21" t="s">
        <v>204</v>
      </c>
      <c r="V89" s="124" t="s">
        <v>226</v>
      </c>
      <c r="W89" s="21" t="s">
        <v>10</v>
      </c>
    </row>
    <row r="90" spans="1:24">
      <c r="A90" s="36"/>
      <c r="B90" s="62" t="s">
        <v>115</v>
      </c>
      <c r="C90" s="37" t="str">
        <f>IF(A90="","",VLOOKUP($A$85,IF(LEN(A90)=2,U15GB,U15GA),VLOOKUP(LEFT(A90,1),club,6,FALSE),FALSE))</f>
        <v/>
      </c>
      <c r="D90" s="37" t="str">
        <f>IF(A90="","",VLOOKUP(LEFT(A90,1),club,2,FALSE))</f>
        <v/>
      </c>
      <c r="E90" s="93"/>
      <c r="F90" s="37">
        <f>Decsheets!$U$9</f>
        <v>8.0</v>
      </c>
      <c r="G90" s="29"/>
      <c r="H90" s="29"/>
      <c r="I90" s="125" t="s">
        <v>28</v>
      </c>
      <c r="J90" s="35" t="str">
        <f>IF($A90="","",IF(LEFT($A90,1)=J$13,$F90,""))</f>
        <v/>
      </c>
      <c r="K90" s="35" t="str">
        <f>IF($A90="","",IF(LEFT($A90,1)=K$13,$F90,""))</f>
        <v/>
      </c>
      <c r="L90" s="35" t="str">
        <f>IF($A90="","",IF(LEFT($A90,1)=L$13,$F90,""))</f>
        <v/>
      </c>
      <c r="M90" s="35" t="str">
        <f>IF($A90="","",IF(LEFT($A90,1)=M$13,$F90,""))</f>
        <v/>
      </c>
      <c r="N90" s="35" t="str">
        <f>IF($A90="","",IF(LEFT($A90,1)=N$13,$F90,""))</f>
        <v/>
      </c>
      <c r="O90" s="35" t="str">
        <f>IF($A90="","",IF(LEFT($A90,1)=O$13,$F90,""))</f>
        <v/>
      </c>
      <c r="P90" s="35" t="str">
        <f>IF($A90="","",IF(LEFT($A90,1)=P$13,$F90,""))</f>
        <v/>
      </c>
      <c r="Q90" s="35" t="str">
        <f>IF($A90="","",IF(LEFT($A90,1)=Q$13,$F90,""))</f>
        <v/>
      </c>
      <c r="R90" s="35"/>
      <c r="S90" s="29"/>
      <c r="T90" s="21" t="s">
        <v>128</v>
      </c>
      <c r="U90" s="21" t="s">
        <v>204</v>
      </c>
      <c r="V90" s="124" t="s">
        <v>226</v>
      </c>
      <c r="W90" s="21" t="s">
        <v>10</v>
      </c>
    </row>
    <row r="91" spans="1:24">
      <c r="A91" s="36"/>
      <c r="B91" s="62" t="s">
        <v>116</v>
      </c>
      <c r="C91" s="37" t="str">
        <f>IF(A91="","",VLOOKUP($A$85,IF(LEN(A91)=2,U15GB,U15GA),VLOOKUP(LEFT(A91,1),club,6,FALSE),FALSE))</f>
        <v/>
      </c>
      <c r="D91" s="37" t="str">
        <f>IF(A91="","",VLOOKUP(LEFT(A91,1),club,2,FALSE))</f>
        <v/>
      </c>
      <c r="E91" s="93"/>
      <c r="F91" s="37">
        <f>Decsheets!$U$10</f>
        <v>6.0</v>
      </c>
      <c r="G91" s="29"/>
      <c r="H91" s="29"/>
      <c r="I91" s="39"/>
      <c r="J91" s="35" t="str">
        <f>IF($A91="","",IF(LEFT($A91,1)=J$13,$F91,""))</f>
        <v/>
      </c>
      <c r="K91" s="35" t="str">
        <f>IF($A91="","",IF(LEFT($A91,1)=K$13,$F91,""))</f>
        <v/>
      </c>
      <c r="L91" s="35" t="str">
        <f>IF($A91="","",IF(LEFT($A91,1)=L$13,$F91,""))</f>
        <v/>
      </c>
      <c r="M91" s="35" t="str">
        <f>IF($A91="","",IF(LEFT($A91,1)=M$13,$F91,""))</f>
        <v/>
      </c>
      <c r="N91" s="35" t="str">
        <f>IF($A91="","",IF(LEFT($A91,1)=N$13,$F91,""))</f>
        <v/>
      </c>
      <c r="O91" s="35" t="str">
        <f>IF($A91="","",IF(LEFT($A91,1)=O$13,$F91,""))</f>
        <v/>
      </c>
      <c r="P91" s="35" t="str">
        <f>IF($A91="","",IF(LEFT($A91,1)=P$13,$F91,""))</f>
        <v/>
      </c>
      <c r="Q91" s="35" t="str">
        <f>IF($A91="","",IF(LEFT($A91,1)=Q$13,$F91,""))</f>
        <v/>
      </c>
      <c r="R91" s="35"/>
      <c r="S91" s="29"/>
      <c r="T91" s="21" t="s">
        <v>128</v>
      </c>
      <c r="U91" s="21" t="s">
        <v>204</v>
      </c>
      <c r="V91" s="124" t="s">
        <v>226</v>
      </c>
      <c r="W91" s="21" t="s">
        <v>10</v>
      </c>
    </row>
    <row r="92" spans="1:24">
      <c r="A92" s="36"/>
      <c r="B92" s="62" t="s">
        <v>117</v>
      </c>
      <c r="C92" s="37" t="str">
        <f>IF(A92="","",VLOOKUP($A$85,IF(LEN(A92)=2,U15GB,U15GA),VLOOKUP(LEFT(A92,1),club,6,FALSE),FALSE))</f>
        <v/>
      </c>
      <c r="D92" s="37" t="str">
        <f>IF(A92="","",VLOOKUP(LEFT(A92,1),club,2,FALSE))</f>
        <v/>
      </c>
      <c r="E92" s="93"/>
      <c r="F92" s="37">
        <f>Decsheets!$U$11</f>
        <v>4.0</v>
      </c>
      <c r="G92" s="29"/>
      <c r="H92" s="29"/>
      <c r="I92" s="39"/>
      <c r="J92" s="35" t="str">
        <f>IF($A92="","",IF(LEFT($A92,1)=J$13,$F92,""))</f>
        <v/>
      </c>
      <c r="K92" s="35" t="str">
        <f>IF($A92="","",IF(LEFT($A92,1)=K$13,$F92,""))</f>
        <v/>
      </c>
      <c r="L92" s="35" t="str">
        <f>IF($A92="","",IF(LEFT($A92,1)=L$13,$F92,""))</f>
        <v/>
      </c>
      <c r="M92" s="35" t="str">
        <f>IF($A92="","",IF(LEFT($A92,1)=M$13,$F92,""))</f>
        <v/>
      </c>
      <c r="N92" s="35" t="str">
        <f>IF($A92="","",IF(LEFT($A92,1)=N$13,$F92,""))</f>
        <v/>
      </c>
      <c r="O92" s="35" t="str">
        <f>IF($A92="","",IF(LEFT($A92,1)=O$13,$F92,""))</f>
        <v/>
      </c>
      <c r="P92" s="35" t="str">
        <f>IF($A92="","",IF(LEFT($A92,1)=P$13,$F92,""))</f>
        <v/>
      </c>
      <c r="Q92" s="35" t="str">
        <f>IF($A92="","",IF(LEFT($A92,1)=Q$13,$F92,""))</f>
        <v/>
      </c>
      <c r="R92" s="35"/>
      <c r="S92" s="29"/>
      <c r="T92" s="21" t="s">
        <v>128</v>
      </c>
      <c r="U92" s="21" t="s">
        <v>204</v>
      </c>
      <c r="V92" s="124" t="s">
        <v>226</v>
      </c>
      <c r="W92" s="21" t="s">
        <v>10</v>
      </c>
    </row>
    <row r="93" spans="1:24">
      <c r="A93" s="36"/>
      <c r="B93" s="62" t="s">
        <v>118</v>
      </c>
      <c r="C93" s="37" t="str">
        <f>IF(A93="","",VLOOKUP($A$85,IF(LEN(A93)=2,U15GB,U15GA),VLOOKUP(LEFT(A93,1),club,6,FALSE),FALSE))</f>
        <v/>
      </c>
      <c r="D93" s="37" t="str">
        <f>IF(A93="","",VLOOKUP(LEFT(A93,1),club,2,FALSE))</f>
        <v/>
      </c>
      <c r="E93" s="93"/>
      <c r="F93" s="37">
        <f>Decsheets!$U$12</f>
        <v>2.0</v>
      </c>
      <c r="G93" s="29"/>
      <c r="H93" s="29"/>
      <c r="I93" s="39"/>
      <c r="J93" s="35" t="str">
        <f>IF($A93="","",IF(LEFT($A93,1)=J$13,$F93,""))</f>
        <v/>
      </c>
      <c r="K93" s="35" t="str">
        <f>IF($A93="","",IF(LEFT($A93,1)=K$13,$F93,""))</f>
        <v/>
      </c>
      <c r="L93" s="35" t="str">
        <f>IF($A93="","",IF(LEFT($A93,1)=L$13,$F93,""))</f>
        <v/>
      </c>
      <c r="M93" s="35" t="str">
        <f>IF($A93="","",IF(LEFT($A93,1)=M$13,$F93,""))</f>
        <v/>
      </c>
      <c r="N93" s="35" t="str">
        <f>IF($A93="","",IF(LEFT($A93,1)=N$13,$F93,""))</f>
        <v/>
      </c>
      <c r="O93" s="35" t="str">
        <f>IF($A93="","",IF(LEFT($A93,1)=O$13,$F93,""))</f>
        <v/>
      </c>
      <c r="P93" s="35" t="str">
        <f>IF($A93="","",IF(LEFT($A93,1)=P$13,$F93,""))</f>
        <v/>
      </c>
      <c r="Q93" s="35" t="str">
        <f>IF($A93="","",IF(LEFT($A93,1)=Q$13,$F93,""))</f>
        <v/>
      </c>
      <c r="R93" s="35">
        <f>SUM(Decsheets!$U$5:$U$12)-(SUM(J86:Q93))</f>
        <v>56.0</v>
      </c>
      <c r="S93" s="29"/>
      <c r="T93" s="21" t="s">
        <v>128</v>
      </c>
      <c r="U93" s="21" t="s">
        <v>204</v>
      </c>
      <c r="V93" s="124" t="s">
        <v>226</v>
      </c>
      <c r="W93" s="21" t="s">
        <v>10</v>
      </c>
    </row>
    <row r="94" spans="1:24" s="21" customFormat="1">
      <c r="A94" s="32" t="s">
        <v>226</v>
      </c>
      <c r="B94" s="61"/>
      <c r="C94" s="40" t="s">
        <v>230</v>
      </c>
      <c r="D94" s="39"/>
      <c r="E94" s="115" t="s">
        <v>145</v>
      </c>
      <c r="F94" s="39"/>
      <c r="G94" s="29"/>
      <c r="H94" s="29"/>
      <c r="I94" s="29"/>
      <c r="J94" s="35"/>
      <c r="K94" s="35"/>
      <c r="L94" s="35"/>
      <c r="M94" s="35"/>
      <c r="N94" s="35"/>
      <c r="O94" s="35"/>
      <c r="P94" s="35"/>
      <c r="Q94" s="35"/>
      <c r="R94" s="35"/>
      <c r="S94" s="29" t="s">
        <v>231</v>
      </c>
      <c r="V94" s="117"/>
    </row>
    <row r="95" spans="1:24">
      <c r="A95" s="36"/>
      <c r="B95" s="62">
        <v>1.0</v>
      </c>
      <c r="C95" s="37" t="str">
        <f>IF(A95="","",VLOOKUP($A$94,IF(LEN(A95)=2,U15GB,U15GA),VLOOKUP(LEFT(A95,1),club,6,FALSE),FALSE))</f>
        <v/>
      </c>
      <c r="D95" s="37" t="str">
        <f>IF(A95="","",VLOOKUP(LEFT(A95,1),club,2,FALSE))</f>
        <v/>
      </c>
      <c r="E95" s="93"/>
      <c r="F95" s="37">
        <f>Decsheets!$V$5</f>
        <v>8.0</v>
      </c>
      <c r="G95" s="29"/>
      <c r="H95" s="29"/>
      <c r="I95" s="39"/>
      <c r="J95" s="35" t="str">
        <f>IF($A95="","",IF(LEFT($A95,1)=J$13,$F95,""))</f>
        <v/>
      </c>
      <c r="K95" s="35" t="str">
        <f>IF($A95="","",IF(LEFT($A95,1)=K$13,$F95,""))</f>
        <v/>
      </c>
      <c r="L95" s="35" t="str">
        <f>IF($A95="","",IF(LEFT($A95,1)=L$13,$F95,""))</f>
        <v/>
      </c>
      <c r="M95" s="35" t="str">
        <f>IF($A95="","",IF(LEFT($A95,1)=M$13,$F95,""))</f>
        <v/>
      </c>
      <c r="N95" s="35" t="str">
        <f>IF($A95="","",IF(LEFT($A95,1)=N$13,$F95,""))</f>
        <v/>
      </c>
      <c r="O95" s="35" t="str">
        <f>IF($A95="","",IF(LEFT($A95,1)=O$13,$F95,""))</f>
        <v/>
      </c>
      <c r="P95" s="35" t="str">
        <f>IF($A95="","",IF(LEFT($A95,1)=P$13,$F95,""))</f>
        <v/>
      </c>
      <c r="Q95" s="35" t="str">
        <f>IF($A95="","",IF(LEFT($A95,1)=Q$13,$F95,""))</f>
        <v/>
      </c>
      <c r="R95" s="35"/>
      <c r="S95" s="29"/>
      <c r="T95" s="21" t="s">
        <v>128</v>
      </c>
      <c r="U95" s="21" t="s">
        <v>204</v>
      </c>
      <c r="V95" s="124" t="s">
        <v>226</v>
      </c>
      <c r="W95" s="21" t="s">
        <v>15</v>
      </c>
    </row>
    <row r="96" spans="1:24">
      <c r="A96" s="36"/>
      <c r="B96" s="62">
        <v>2.0</v>
      </c>
      <c r="C96" s="37" t="str">
        <f>IF(A96="","",VLOOKUP($A$94,IF(LEN(A96)=2,U15GB,U15GA),VLOOKUP(LEFT(A96,1),club,6,FALSE),FALSE))</f>
        <v/>
      </c>
      <c r="D96" s="37" t="str">
        <f>IF(A96="","",VLOOKUP(LEFT(A96,1),club,2,FALSE))</f>
        <v/>
      </c>
      <c r="E96" s="93"/>
      <c r="F96" s="37">
        <f>Decsheets!$V$6</f>
        <v>7.0</v>
      </c>
      <c r="G96" s="29"/>
      <c r="H96" s="29"/>
      <c r="I96" s="125" t="s">
        <v>20</v>
      </c>
      <c r="J96" s="35" t="str">
        <f>IF($A96="","",IF(LEFT($A96,1)=J$13,$F96,""))</f>
        <v/>
      </c>
      <c r="K96" s="35" t="str">
        <f>IF($A96="","",IF(LEFT($A96,1)=K$13,$F96,""))</f>
        <v/>
      </c>
      <c r="L96" s="35" t="str">
        <f>IF($A96="","",IF(LEFT($A96,1)=L$13,$F96,""))</f>
        <v/>
      </c>
      <c r="M96" s="35" t="str">
        <f>IF($A96="","",IF(LEFT($A96,1)=M$13,$F96,""))</f>
        <v/>
      </c>
      <c r="N96" s="35" t="str">
        <f>IF($A96="","",IF(LEFT($A96,1)=N$13,$F96,""))</f>
        <v/>
      </c>
      <c r="O96" s="35" t="str">
        <f>IF($A96="","",IF(LEFT($A96,1)=O$13,$F96,""))</f>
        <v/>
      </c>
      <c r="P96" s="35" t="str">
        <f>IF($A96="","",IF(LEFT($A96,1)=P$13,$F96,""))</f>
        <v/>
      </c>
      <c r="Q96" s="35" t="str">
        <f>IF($A96="","",IF(LEFT($A96,1)=Q$13,$F96,""))</f>
        <v/>
      </c>
      <c r="R96" s="35"/>
      <c r="S96" s="29"/>
      <c r="T96" s="21" t="s">
        <v>128</v>
      </c>
      <c r="U96" s="21" t="s">
        <v>204</v>
      </c>
      <c r="V96" s="124" t="s">
        <v>226</v>
      </c>
      <c r="W96" s="21" t="s">
        <v>15</v>
      </c>
    </row>
    <row r="97" spans="1:24">
      <c r="A97" s="36"/>
      <c r="B97" s="62">
        <v>3.0</v>
      </c>
      <c r="C97" s="37" t="str">
        <f>IF(A97="","",VLOOKUP($A$94,IF(LEN(A97)=2,U15GB,U15GA),VLOOKUP(LEFT(A97,1),club,6,FALSE),FALSE))</f>
        <v/>
      </c>
      <c r="D97" s="37" t="str">
        <f>IF(A97="","",VLOOKUP(LEFT(A97,1),club,2,FALSE))</f>
        <v/>
      </c>
      <c r="E97" s="93"/>
      <c r="F97" s="37">
        <f>Decsheets!$V$7</f>
        <v>6.0</v>
      </c>
      <c r="G97" s="29"/>
      <c r="H97" s="29"/>
      <c r="I97" s="125" t="s">
        <v>10</v>
      </c>
      <c r="J97" s="35" t="str">
        <f>IF($A97="","",IF(LEFT($A97,1)=J$13,$F97,""))</f>
        <v/>
      </c>
      <c r="K97" s="35" t="str">
        <f>IF($A97="","",IF(LEFT($A97,1)=K$13,$F97,""))</f>
        <v/>
      </c>
      <c r="L97" s="35" t="str">
        <f>IF($A97="","",IF(LEFT($A97,1)=L$13,$F97,""))</f>
        <v/>
      </c>
      <c r="M97" s="35" t="str">
        <f>IF($A97="","",IF(LEFT($A97,1)=M$13,$F97,""))</f>
        <v/>
      </c>
      <c r="N97" s="35" t="str">
        <f>IF($A97="","",IF(LEFT($A97,1)=N$13,$F97,""))</f>
        <v/>
      </c>
      <c r="O97" s="35" t="str">
        <f>IF($A97="","",IF(LEFT($A97,1)=O$13,$F97,""))</f>
        <v/>
      </c>
      <c r="P97" s="35" t="str">
        <f>IF($A97="","",IF(LEFT($A97,1)=P$13,$F97,""))</f>
        <v/>
      </c>
      <c r="Q97" s="35" t="str">
        <f>IF($A97="","",IF(LEFT($A97,1)=Q$13,$F97,""))</f>
        <v/>
      </c>
      <c r="R97" s="35"/>
      <c r="S97" s="29"/>
      <c r="T97" s="21" t="s">
        <v>128</v>
      </c>
      <c r="U97" s="21" t="s">
        <v>204</v>
      </c>
      <c r="V97" s="124" t="s">
        <v>226</v>
      </c>
      <c r="W97" s="21" t="s">
        <v>15</v>
      </c>
    </row>
    <row r="98" spans="1:24">
      <c r="A98" s="36"/>
      <c r="B98" s="62" t="s">
        <v>114</v>
      </c>
      <c r="C98" s="37" t="str">
        <f>IF(A98="","",VLOOKUP($A$94,IF(LEN(A98)=2,U15GB,U15GA),VLOOKUP(LEFT(A98,1),club,6,FALSE),FALSE))</f>
        <v/>
      </c>
      <c r="D98" s="37" t="str">
        <f>IF(A98="","",VLOOKUP(LEFT(A98,1),club,2,FALSE))</f>
        <v/>
      </c>
      <c r="E98" s="93"/>
      <c r="F98" s="37">
        <f>Decsheets!$V$8</f>
        <v>5.0</v>
      </c>
      <c r="G98" s="29"/>
      <c r="H98" s="29"/>
      <c r="I98" s="125" t="s">
        <v>229</v>
      </c>
      <c r="J98" s="35" t="str">
        <f>IF($A98="","",IF(LEFT($A98,1)=J$13,$F98,""))</f>
        <v/>
      </c>
      <c r="K98" s="35" t="str">
        <f>IF($A98="","",IF(LEFT($A98,1)=K$13,$F98,""))</f>
        <v/>
      </c>
      <c r="L98" s="35" t="str">
        <f>IF($A98="","",IF(LEFT($A98,1)=L$13,$F98,""))</f>
        <v/>
      </c>
      <c r="M98" s="35" t="str">
        <f>IF($A98="","",IF(LEFT($A98,1)=M$13,$F98,""))</f>
        <v/>
      </c>
      <c r="N98" s="35" t="str">
        <f>IF($A98="","",IF(LEFT($A98,1)=N$13,$F98,""))</f>
        <v/>
      </c>
      <c r="O98" s="35" t="str">
        <f>IF($A98="","",IF(LEFT($A98,1)=O$13,$F98,""))</f>
        <v/>
      </c>
      <c r="P98" s="35" t="str">
        <f>IF($A98="","",IF(LEFT($A98,1)=P$13,$F98,""))</f>
        <v/>
      </c>
      <c r="Q98" s="35" t="str">
        <f>IF($A98="","",IF(LEFT($A98,1)=Q$13,$F98,""))</f>
        <v/>
      </c>
      <c r="R98" s="35"/>
      <c r="S98" s="29"/>
      <c r="T98" s="21" t="s">
        <v>128</v>
      </c>
      <c r="U98" s="21" t="s">
        <v>204</v>
      </c>
      <c r="V98" s="124" t="s">
        <v>226</v>
      </c>
      <c r="W98" s="21" t="s">
        <v>15</v>
      </c>
    </row>
    <row r="99" spans="1:24">
      <c r="A99" s="36"/>
      <c r="B99" s="62" t="s">
        <v>115</v>
      </c>
      <c r="C99" s="37" t="str">
        <f>IF(A99="","",VLOOKUP($A$94,IF(LEN(A99)=2,U15GB,U15GA),VLOOKUP(LEFT(A99,1),club,6,FALSE),FALSE))</f>
        <v/>
      </c>
      <c r="D99" s="37" t="str">
        <f>IF(A99="","",VLOOKUP(LEFT(A99,1),club,2,FALSE))</f>
        <v/>
      </c>
      <c r="E99" s="93"/>
      <c r="F99" s="37">
        <f>Decsheets!$V$9</f>
        <v>4.0</v>
      </c>
      <c r="G99" s="29"/>
      <c r="H99" s="29"/>
      <c r="I99" s="125" t="s">
        <v>28</v>
      </c>
      <c r="J99" s="35" t="str">
        <f>IF($A99="","",IF(LEFT($A99,1)=J$13,$F99,""))</f>
        <v/>
      </c>
      <c r="K99" s="35" t="str">
        <f>IF($A99="","",IF(LEFT($A99,1)=K$13,$F99,""))</f>
        <v/>
      </c>
      <c r="L99" s="35" t="str">
        <f>IF($A99="","",IF(LEFT($A99,1)=L$13,$F99,""))</f>
        <v/>
      </c>
      <c r="M99" s="35" t="str">
        <f>IF($A99="","",IF(LEFT($A99,1)=M$13,$F99,""))</f>
        <v/>
      </c>
      <c r="N99" s="35" t="str">
        <f>IF($A99="","",IF(LEFT($A99,1)=N$13,$F99,""))</f>
        <v/>
      </c>
      <c r="O99" s="35" t="str">
        <f>IF($A99="","",IF(LEFT($A99,1)=O$13,$F99,""))</f>
        <v/>
      </c>
      <c r="P99" s="35" t="str">
        <f>IF($A99="","",IF(LEFT($A99,1)=P$13,$F99,""))</f>
        <v/>
      </c>
      <c r="Q99" s="35" t="str">
        <f>IF($A99="","",IF(LEFT($A99,1)=Q$13,$F99,""))</f>
        <v/>
      </c>
      <c r="R99" s="35"/>
      <c r="S99" s="29"/>
      <c r="T99" s="21" t="s">
        <v>128</v>
      </c>
      <c r="U99" s="21" t="s">
        <v>204</v>
      </c>
      <c r="V99" s="124" t="s">
        <v>226</v>
      </c>
      <c r="W99" s="21" t="s">
        <v>15</v>
      </c>
    </row>
    <row r="100" spans="1:24">
      <c r="A100" s="36"/>
      <c r="B100" s="62" t="s">
        <v>116</v>
      </c>
      <c r="C100" s="37" t="str">
        <f>IF(A100="","",VLOOKUP($A$94,IF(LEN(A100)=2,U15GB,U15GA),VLOOKUP(LEFT(A100,1),club,6,FALSE),FALSE))</f>
        <v/>
      </c>
      <c r="D100" s="37" t="str">
        <f>IF(A100="","",VLOOKUP(LEFT(A100,1),club,2,FALSE))</f>
        <v/>
      </c>
      <c r="E100" s="93"/>
      <c r="F100" s="37">
        <f>Decsheets!$V$10</f>
        <v>3.0</v>
      </c>
      <c r="G100" s="29"/>
      <c r="H100" s="29"/>
      <c r="I100" s="39"/>
      <c r="J100" s="35" t="str">
        <f>IF($A100="","",IF(LEFT($A100,1)=J$13,$F100,""))</f>
        <v/>
      </c>
      <c r="K100" s="35" t="str">
        <f>IF($A100="","",IF(LEFT($A100,1)=K$13,$F100,""))</f>
        <v/>
      </c>
      <c r="L100" s="35" t="str">
        <f>IF($A100="","",IF(LEFT($A100,1)=L$13,$F100,""))</f>
        <v/>
      </c>
      <c r="M100" s="35" t="str">
        <f>IF($A100="","",IF(LEFT($A100,1)=M$13,$F100,""))</f>
        <v/>
      </c>
      <c r="N100" s="35" t="str">
        <f>IF($A100="","",IF(LEFT($A100,1)=N$13,$F100,""))</f>
        <v/>
      </c>
      <c r="O100" s="35" t="str">
        <f>IF($A100="","",IF(LEFT($A100,1)=O$13,$F100,""))</f>
        <v/>
      </c>
      <c r="P100" s="35" t="str">
        <f>IF($A100="","",IF(LEFT($A100,1)=P$13,$F100,""))</f>
        <v/>
      </c>
      <c r="Q100" s="35" t="str">
        <f>IF($A100="","",IF(LEFT($A100,1)=Q$13,$F100,""))</f>
        <v/>
      </c>
      <c r="R100" s="35"/>
      <c r="S100" s="29"/>
      <c r="T100" s="21" t="s">
        <v>128</v>
      </c>
      <c r="U100" s="21" t="s">
        <v>204</v>
      </c>
      <c r="V100" s="124" t="s">
        <v>226</v>
      </c>
      <c r="W100" s="21" t="s">
        <v>15</v>
      </c>
    </row>
    <row r="101" spans="1:24">
      <c r="A101" s="36"/>
      <c r="B101" s="62" t="s">
        <v>117</v>
      </c>
      <c r="C101" s="37" t="str">
        <f>IF(A101="","",VLOOKUP($A$94,IF(LEN(A101)=2,U15GB,U15GA),VLOOKUP(LEFT(A101,1),club,6,FALSE),FALSE))</f>
        <v/>
      </c>
      <c r="D101" s="37" t="str">
        <f>IF(A101="","",VLOOKUP(LEFT(A101,1),club,2,FALSE))</f>
        <v/>
      </c>
      <c r="E101" s="93"/>
      <c r="F101" s="37">
        <f>Decsheets!$V$11</f>
        <v>2.0</v>
      </c>
      <c r="G101" s="29"/>
      <c r="H101" s="29"/>
      <c r="I101" s="39"/>
      <c r="J101" s="35" t="str">
        <f>IF($A101="","",IF(LEFT($A101,1)=J$13,$F101,""))</f>
        <v/>
      </c>
      <c r="K101" s="35" t="str">
        <f>IF($A101="","",IF(LEFT($A101,1)=K$13,$F101,""))</f>
        <v/>
      </c>
      <c r="L101" s="35" t="str">
        <f>IF($A101="","",IF(LEFT($A101,1)=L$13,$F101,""))</f>
        <v/>
      </c>
      <c r="M101" s="35" t="str">
        <f>IF($A101="","",IF(LEFT($A101,1)=M$13,$F101,""))</f>
        <v/>
      </c>
      <c r="N101" s="35" t="str">
        <f>IF($A101="","",IF(LEFT($A101,1)=N$13,$F101,""))</f>
        <v/>
      </c>
      <c r="O101" s="35" t="str">
        <f>IF($A101="","",IF(LEFT($A101,1)=O$13,$F101,""))</f>
        <v/>
      </c>
      <c r="P101" s="35" t="str">
        <f>IF($A101="","",IF(LEFT($A101,1)=P$13,$F101,""))</f>
        <v/>
      </c>
      <c r="Q101" s="35" t="str">
        <f>IF($A101="","",IF(LEFT($A101,1)=Q$13,$F101,""))</f>
        <v/>
      </c>
      <c r="R101" s="35"/>
      <c r="S101" s="29"/>
      <c r="T101" s="21" t="s">
        <v>128</v>
      </c>
      <c r="U101" s="21" t="s">
        <v>204</v>
      </c>
      <c r="V101" s="124" t="s">
        <v>226</v>
      </c>
      <c r="W101" s="21" t="s">
        <v>15</v>
      </c>
    </row>
    <row r="102" spans="1:24">
      <c r="A102" s="36"/>
      <c r="B102" s="62" t="s">
        <v>118</v>
      </c>
      <c r="C102" s="37" t="str">
        <f>IF(A102="","",VLOOKUP($A$94,IF(LEN(A102)=2,U15GB,U15GA),VLOOKUP(LEFT(A102,1),club,6,FALSE),FALSE))</f>
        <v/>
      </c>
      <c r="D102" s="37" t="str">
        <f>IF(A102="","",VLOOKUP(LEFT(A102,1),club,2,FALSE))</f>
        <v/>
      </c>
      <c r="E102" s="93"/>
      <c r="F102" s="37">
        <f>Decsheets!$V$12</f>
        <v>1.0</v>
      </c>
      <c r="G102" s="29"/>
      <c r="H102" s="29"/>
      <c r="I102" s="39"/>
      <c r="J102" s="35" t="str">
        <f>IF($A102="","",IF(LEFT($A102,1)=J$13,$F102,""))</f>
        <v/>
      </c>
      <c r="K102" s="35" t="str">
        <f>IF($A102="","",IF(LEFT($A102,1)=K$13,$F102,""))</f>
        <v/>
      </c>
      <c r="L102" s="35" t="str">
        <f>IF($A102="","",IF(LEFT($A102,1)=L$13,$F102,""))</f>
        <v/>
      </c>
      <c r="M102" s="35" t="str">
        <f>IF($A102="","",IF(LEFT($A102,1)=M$13,$F102,""))</f>
        <v/>
      </c>
      <c r="N102" s="35" t="str">
        <f>IF($A102="","",IF(LEFT($A102,1)=N$13,$F102,""))</f>
        <v/>
      </c>
      <c r="O102" s="35" t="str">
        <f>IF($A102="","",IF(LEFT($A102,1)=O$13,$F102,""))</f>
        <v/>
      </c>
      <c r="P102" s="35" t="str">
        <f>IF($A102="","",IF(LEFT($A102,1)=P$13,$F102,""))</f>
        <v/>
      </c>
      <c r="Q102" s="35" t="str">
        <f>IF($A102="","",IF(LEFT($A102,1)=Q$13,$F102,""))</f>
        <v/>
      </c>
      <c r="R102" s="35">
        <f>SUM(Decsheets!$V$5:$V$13)-(SUM(J95:Q102))</f>
        <v>36.0</v>
      </c>
      <c r="S102" s="29"/>
      <c r="T102" s="21" t="s">
        <v>128</v>
      </c>
      <c r="U102" s="21" t="s">
        <v>204</v>
      </c>
      <c r="V102" s="124" t="s">
        <v>226</v>
      </c>
      <c r="W102" s="21" t="s">
        <v>15</v>
      </c>
    </row>
    <row r="103" spans="1:24" s="21" customFormat="1">
      <c r="A103" s="32" t="s">
        <v>160</v>
      </c>
      <c r="B103" s="61"/>
      <c r="C103" s="40" t="s">
        <v>232</v>
      </c>
      <c r="D103" s="39"/>
      <c r="E103" s="115" t="s">
        <v>145</v>
      </c>
      <c r="F103" s="39"/>
      <c r="H103" s="29"/>
      <c r="I103" s="29"/>
      <c r="J103" s="35"/>
      <c r="K103" s="35"/>
      <c r="L103" s="35"/>
      <c r="M103" s="35"/>
      <c r="N103" s="35"/>
      <c r="O103" s="35"/>
      <c r="P103" s="35"/>
      <c r="Q103" s="35"/>
      <c r="R103" s="35"/>
      <c r="S103" s="29" t="s">
        <v>162</v>
      </c>
    </row>
    <row r="104" spans="1:24">
      <c r="A104" s="36" t="s">
        <v>140</v>
      </c>
      <c r="B104" s="62">
        <v>1.0</v>
      </c>
      <c r="C104" s="37" t="str">
        <f>IF(A104="","",VLOOKUP($A$103,IF(LEN(A104)=2,U15GB,U15GA),VLOOKUP(LEFT(A104,1),club,6,FALSE),FALSE))</f>
        <v>Esther Fatuade</v>
      </c>
      <c r="D104" s="37" t="str">
        <f>IF(A104="","",VLOOKUP(LEFT(A104,1),club,2,FALSE))</f>
        <v>Shaftesbury</v>
      </c>
      <c r="E104" s="93">
        <v>4.46</v>
      </c>
      <c r="F104" s="37">
        <f>Decsheets!$U$5</f>
        <v>16.0</v>
      </c>
      <c r="G104" s="21"/>
      <c r="H104" s="29"/>
      <c r="I104" s="188"/>
      <c r="J104" s="35" t="str">
        <f>IF($A104="","",IF(LEFT($A104,1)=J$13,$F104,""))</f>
        <v/>
      </c>
      <c r="K104" s="35" t="str">
        <f>IF($A104="","",IF(LEFT($A104,1)=K$13,$F104,""))</f>
        <v/>
      </c>
      <c r="L104" s="35" t="str">
        <f>IF($A104="","",IF(LEFT($A104,1)=L$13,$F104,""))</f>
        <v/>
      </c>
      <c r="M104" s="35" t="str">
        <f>IF($A104="","",IF(LEFT($A104,1)=M$13,$F104,""))</f>
        <v/>
      </c>
      <c r="N104" s="35" t="str">
        <f>IF($A104="","",IF(LEFT($A104,1)=N$13,$F104,""))</f>
        <v/>
      </c>
      <c r="O104" s="35" t="str">
        <f>IF($A104="","",IF(LEFT($A104,1)=O$13,$F104,""))</f>
        <v/>
      </c>
      <c r="P104" s="35" t="str">
        <f>IF($A104="","",IF(LEFT($A104,1)=P$13,$F104,""))</f>
        <v/>
      </c>
      <c r="Q104" s="35">
        <f>IF($A104="","",IF(LEFT($A104,1)=Q$13,$F104,""))</f>
        <v>16.0</v>
      </c>
      <c r="R104" s="35"/>
      <c r="S104" s="29"/>
      <c r="T104" s="21" t="s">
        <v>128</v>
      </c>
      <c r="U104" s="21" t="s">
        <v>204</v>
      </c>
      <c r="V104" s="124" t="s">
        <v>160</v>
      </c>
      <c r="W104" s="21" t="s">
        <v>10</v>
      </c>
      <c r="X104" s="127" t="str">
        <f>IF(I104="","",I104)</f>
        <v/>
      </c>
    </row>
    <row r="105" spans="1:24">
      <c r="A105" s="36" t="s">
        <v>156</v>
      </c>
      <c r="B105" s="62">
        <v>2.0</v>
      </c>
      <c r="C105" s="37" t="str">
        <f>IF(A105="","",VLOOKUP($A$103,IF(LEN(A105)=2,U15GB,U15GA),VLOOKUP(LEFT(A105,1),club,6,FALSE),FALSE))</f>
        <v>.</v>
      </c>
      <c r="D105" s="37" t="str">
        <f>IF(A105="","",VLOOKUP(LEFT(A105,1),club,2,FALSE))</f>
        <v>Trent Park</v>
      </c>
      <c r="E105" s="93">
        <v>4.01</v>
      </c>
      <c r="F105" s="37">
        <f>Decsheets!$U$6</f>
        <v>14.0</v>
      </c>
      <c r="G105" s="21"/>
      <c r="H105" s="29"/>
      <c r="I105" s="188"/>
      <c r="J105" s="35" t="str">
        <f>IF($A105="","",IF(LEFT($A105,1)=J$13,$F105,""))</f>
        <v/>
      </c>
      <c r="K105" s="35" t="str">
        <f>IF($A105="","",IF(LEFT($A105,1)=K$13,$F105,""))</f>
        <v/>
      </c>
      <c r="L105" s="35" t="str">
        <f>IF($A105="","",IF(LEFT($A105,1)=L$13,$F105,""))</f>
        <v/>
      </c>
      <c r="M105" s="35" t="str">
        <f>IF($A105="","",IF(LEFT($A105,1)=M$13,$F105,""))</f>
        <v/>
      </c>
      <c r="N105" s="35" t="str">
        <f>IF($A105="","",IF(LEFT($A105,1)=N$13,$F105,""))</f>
        <v/>
      </c>
      <c r="O105" s="35">
        <f>IF($A105="","",IF(LEFT($A105,1)=O$13,$F105,""))</f>
        <v>14.0</v>
      </c>
      <c r="P105" s="35" t="str">
        <f>IF($A105="","",IF(LEFT($A105,1)=P$13,$F105,""))</f>
        <v/>
      </c>
      <c r="Q105" s="35" t="str">
        <f>IF($A105="","",IF(LEFT($A105,1)=Q$13,$F105,""))</f>
        <v/>
      </c>
      <c r="R105" s="35"/>
      <c r="S105" s="29"/>
      <c r="T105" s="21" t="s">
        <v>128</v>
      </c>
      <c r="U105" s="21" t="s">
        <v>204</v>
      </c>
      <c r="V105" s="124" t="s">
        <v>160</v>
      </c>
      <c r="W105" s="21" t="s">
        <v>10</v>
      </c>
      <c r="X105" s="127" t="str">
        <f>IF(I105="","",I105)</f>
        <v/>
      </c>
    </row>
    <row r="106" spans="1:24">
      <c r="A106" s="36" t="s">
        <v>139</v>
      </c>
      <c r="B106" s="62">
        <v>3.0</v>
      </c>
      <c r="C106" s="37" t="str">
        <f>IF(A106="","",VLOOKUP($A$103,IF(LEN(A106)=2,U15GB,U15GA),VLOOKUP(LEFT(A106,1),club,6,FALSE),FALSE))</f>
        <v>Maya Faulkner</v>
      </c>
      <c r="D106" s="37" t="str">
        <f>IF(A106="","",VLOOKUP(LEFT(A106,1),club,2,FALSE))</f>
        <v>Ealing S&amp;M</v>
      </c>
      <c r="E106" s="93">
        <v>3.77</v>
      </c>
      <c r="F106" s="37">
        <f>Decsheets!$U$7</f>
        <v>12.0</v>
      </c>
      <c r="G106" s="21"/>
      <c r="H106" s="29"/>
      <c r="I106" s="188"/>
      <c r="J106" s="35">
        <f>IF($A106="","",IF(LEFT($A106,1)=J$13,$F106,""))</f>
        <v>12.0</v>
      </c>
      <c r="K106" s="35" t="str">
        <f>IF($A106="","",IF(LEFT($A106,1)=K$13,$F106,""))</f>
        <v/>
      </c>
      <c r="L106" s="35" t="str">
        <f>IF($A106="","",IF(LEFT($A106,1)=L$13,$F106,""))</f>
        <v/>
      </c>
      <c r="M106" s="35" t="str">
        <f>IF($A106="","",IF(LEFT($A106,1)=M$13,$F106,""))</f>
        <v/>
      </c>
      <c r="N106" s="35" t="str">
        <f>IF($A106="","",IF(LEFT($A106,1)=N$13,$F106,""))</f>
        <v/>
      </c>
      <c r="O106" s="35" t="str">
        <f>IF($A106="","",IF(LEFT($A106,1)=O$13,$F106,""))</f>
        <v/>
      </c>
      <c r="P106" s="35" t="str">
        <f>IF($A106="","",IF(LEFT($A106,1)=P$13,$F106,""))</f>
        <v/>
      </c>
      <c r="Q106" s="35" t="str">
        <f>IF($A106="","",IF(LEFT($A106,1)=Q$13,$F106,""))</f>
        <v/>
      </c>
      <c r="R106" s="35"/>
      <c r="S106" s="29"/>
      <c r="T106" s="21" t="s">
        <v>128</v>
      </c>
      <c r="U106" s="21" t="s">
        <v>204</v>
      </c>
      <c r="V106" s="124" t="s">
        <v>160</v>
      </c>
      <c r="W106" s="21" t="s">
        <v>10</v>
      </c>
      <c r="X106" s="127" t="str">
        <f>IF(I106="","",I106)</f>
        <v/>
      </c>
    </row>
    <row r="107" spans="1:24">
      <c r="A107" s="36"/>
      <c r="B107" s="62" t="s">
        <v>114</v>
      </c>
      <c r="C107" s="37" t="str">
        <f>IF(A107="","",VLOOKUP($A$103,IF(LEN(A107)=2,U15GB,U15GA),VLOOKUP(LEFT(A107,1),club,6,FALSE),FALSE))</f>
        <v/>
      </c>
      <c r="D107" s="37" t="str">
        <f>IF(A107="","",VLOOKUP(LEFT(A107,1),club,2,FALSE))</f>
        <v/>
      </c>
      <c r="E107" s="93"/>
      <c r="F107" s="37">
        <f>Decsheets!$U$8</f>
        <v>10.0</v>
      </c>
      <c r="G107" s="21"/>
      <c r="H107" s="29"/>
      <c r="I107" s="188"/>
      <c r="J107" s="35" t="str">
        <f>IF($A107="","",IF(LEFT($A107,1)=J$13,$F107,""))</f>
        <v/>
      </c>
      <c r="K107" s="35" t="str">
        <f>IF($A107="","",IF(LEFT($A107,1)=K$13,$F107,""))</f>
        <v/>
      </c>
      <c r="L107" s="35" t="str">
        <f>IF($A107="","",IF(LEFT($A107,1)=L$13,$F107,""))</f>
        <v/>
      </c>
      <c r="M107" s="35" t="str">
        <f>IF($A107="","",IF(LEFT($A107,1)=M$13,$F107,""))</f>
        <v/>
      </c>
      <c r="N107" s="35" t="str">
        <f>IF($A107="","",IF(LEFT($A107,1)=N$13,$F107,""))</f>
        <v/>
      </c>
      <c r="O107" s="35" t="str">
        <f>IF($A107="","",IF(LEFT($A107,1)=O$13,$F107,""))</f>
        <v/>
      </c>
      <c r="P107" s="35" t="str">
        <f>IF($A107="","",IF(LEFT($A107,1)=P$13,$F107,""))</f>
        <v/>
      </c>
      <c r="Q107" s="35" t="str">
        <f>IF($A107="","",IF(LEFT($A107,1)=Q$13,$F107,""))</f>
        <v/>
      </c>
      <c r="R107" s="35"/>
      <c r="S107" s="29"/>
      <c r="T107" s="21" t="s">
        <v>128</v>
      </c>
      <c r="U107" s="21" t="s">
        <v>204</v>
      </c>
      <c r="V107" s="124" t="s">
        <v>160</v>
      </c>
      <c r="W107" s="21" t="s">
        <v>10</v>
      </c>
      <c r="X107" s="127" t="str">
        <f>IF(I107="","",I107)</f>
        <v/>
      </c>
    </row>
    <row r="108" spans="1:24">
      <c r="A108" s="36"/>
      <c r="B108" s="62" t="s">
        <v>115</v>
      </c>
      <c r="C108" s="37" t="str">
        <f>IF(A108="","",VLOOKUP($A$103,IF(LEN(A108)=2,U15GB,U15GA),VLOOKUP(LEFT(A108,1),club,6,FALSE),FALSE))</f>
        <v/>
      </c>
      <c r="D108" s="37" t="str">
        <f>IF(A108="","",VLOOKUP(LEFT(A108,1),club,2,FALSE))</f>
        <v/>
      </c>
      <c r="E108" s="93"/>
      <c r="F108" s="37">
        <f>Decsheets!$U$9</f>
        <v>8.0</v>
      </c>
      <c r="G108" s="21"/>
      <c r="H108" s="29"/>
      <c r="I108" s="188"/>
      <c r="J108" s="35" t="str">
        <f>IF($A108="","",IF(LEFT($A108,1)=J$13,$F108,""))</f>
        <v/>
      </c>
      <c r="K108" s="35" t="str">
        <f>IF($A108="","",IF(LEFT($A108,1)=K$13,$F108,""))</f>
        <v/>
      </c>
      <c r="L108" s="35" t="str">
        <f>IF($A108="","",IF(LEFT($A108,1)=L$13,$F108,""))</f>
        <v/>
      </c>
      <c r="M108" s="35" t="str">
        <f>IF($A108="","",IF(LEFT($A108,1)=M$13,$F108,""))</f>
        <v/>
      </c>
      <c r="N108" s="35" t="str">
        <f>IF($A108="","",IF(LEFT($A108,1)=N$13,$F108,""))</f>
        <v/>
      </c>
      <c r="O108" s="35" t="str">
        <f>IF($A108="","",IF(LEFT($A108,1)=O$13,$F108,""))</f>
        <v/>
      </c>
      <c r="P108" s="35" t="str">
        <f>IF($A108="","",IF(LEFT($A108,1)=P$13,$F108,""))</f>
        <v/>
      </c>
      <c r="Q108" s="35" t="str">
        <f>IF($A108="","",IF(LEFT($A108,1)=Q$13,$F108,""))</f>
        <v/>
      </c>
      <c r="R108" s="35"/>
      <c r="S108" s="29"/>
      <c r="T108" s="21" t="s">
        <v>128</v>
      </c>
      <c r="U108" s="21" t="s">
        <v>204</v>
      </c>
      <c r="V108" s="124" t="s">
        <v>160</v>
      </c>
      <c r="W108" s="21" t="s">
        <v>10</v>
      </c>
      <c r="X108" s="127" t="str">
        <f>IF(I108="","",I108)</f>
        <v/>
      </c>
    </row>
    <row r="109" spans="1:24">
      <c r="A109" s="36"/>
      <c r="B109" s="62" t="s">
        <v>116</v>
      </c>
      <c r="C109" s="37" t="str">
        <f>IF(A109="","",VLOOKUP($A$103,IF(LEN(A109)=2,U15GB,U15GA),VLOOKUP(LEFT(A109,1),club,6,FALSE),FALSE))</f>
        <v/>
      </c>
      <c r="D109" s="37" t="str">
        <f>IF(A109="","",VLOOKUP(LEFT(A109,1),club,2,FALSE))</f>
        <v/>
      </c>
      <c r="E109" s="93"/>
      <c r="F109" s="37">
        <f>Decsheets!$U$10</f>
        <v>6.0</v>
      </c>
      <c r="G109" s="21"/>
      <c r="H109" s="29"/>
      <c r="I109" s="188"/>
      <c r="J109" s="35" t="str">
        <f>IF($A109="","",IF(LEFT($A109,1)=J$13,$F109,""))</f>
        <v/>
      </c>
      <c r="K109" s="35" t="str">
        <f>IF($A109="","",IF(LEFT($A109,1)=K$13,$F109,""))</f>
        <v/>
      </c>
      <c r="L109" s="35" t="str">
        <f>IF($A109="","",IF(LEFT($A109,1)=L$13,$F109,""))</f>
        <v/>
      </c>
      <c r="M109" s="35" t="str">
        <f>IF($A109="","",IF(LEFT($A109,1)=M$13,$F109,""))</f>
        <v/>
      </c>
      <c r="N109" s="35" t="str">
        <f>IF($A109="","",IF(LEFT($A109,1)=N$13,$F109,""))</f>
        <v/>
      </c>
      <c r="O109" s="35" t="str">
        <f>IF($A109="","",IF(LEFT($A109,1)=O$13,$F109,""))</f>
        <v/>
      </c>
      <c r="P109" s="35" t="str">
        <f>IF($A109="","",IF(LEFT($A109,1)=P$13,$F109,""))</f>
        <v/>
      </c>
      <c r="Q109" s="35" t="str">
        <f>IF($A109="","",IF(LEFT($A109,1)=Q$13,$F109,""))</f>
        <v/>
      </c>
      <c r="R109" s="35"/>
      <c r="S109" s="29"/>
      <c r="T109" s="21" t="s">
        <v>128</v>
      </c>
      <c r="U109" s="21" t="s">
        <v>204</v>
      </c>
      <c r="V109" s="124" t="s">
        <v>160</v>
      </c>
      <c r="W109" s="21" t="s">
        <v>10</v>
      </c>
      <c r="X109" s="127" t="str">
        <f>IF(I109="","",I109)</f>
        <v/>
      </c>
    </row>
    <row r="110" spans="1:24">
      <c r="A110" s="36"/>
      <c r="B110" s="62" t="s">
        <v>117</v>
      </c>
      <c r="C110" s="37" t="str">
        <f>IF(A110="","",VLOOKUP($A$103,IF(LEN(A110)=2,U15GB,U15GA),VLOOKUP(LEFT(A110,1),club,6,FALSE),FALSE))</f>
        <v/>
      </c>
      <c r="D110" s="37" t="str">
        <f>IF(A110="","",VLOOKUP(LEFT(A110,1),club,2,FALSE))</f>
        <v/>
      </c>
      <c r="E110" s="93"/>
      <c r="F110" s="37">
        <f>Decsheets!$U$11</f>
        <v>4.0</v>
      </c>
      <c r="G110" s="21"/>
      <c r="H110" s="29"/>
      <c r="I110" s="188"/>
      <c r="J110" s="35" t="str">
        <f>IF($A110="","",IF(LEFT($A110,1)=J$13,$F110,""))</f>
        <v/>
      </c>
      <c r="K110" s="35" t="str">
        <f>IF($A110="","",IF(LEFT($A110,1)=K$13,$F110,""))</f>
        <v/>
      </c>
      <c r="L110" s="35" t="str">
        <f>IF($A110="","",IF(LEFT($A110,1)=L$13,$F110,""))</f>
        <v/>
      </c>
      <c r="M110" s="35" t="str">
        <f>IF($A110="","",IF(LEFT($A110,1)=M$13,$F110,""))</f>
        <v/>
      </c>
      <c r="N110" s="35" t="str">
        <f>IF($A110="","",IF(LEFT($A110,1)=N$13,$F110,""))</f>
        <v/>
      </c>
      <c r="O110" s="35" t="str">
        <f>IF($A110="","",IF(LEFT($A110,1)=O$13,$F110,""))</f>
        <v/>
      </c>
      <c r="P110" s="35" t="str">
        <f>IF($A110="","",IF(LEFT($A110,1)=P$13,$F110,""))</f>
        <v/>
      </c>
      <c r="Q110" s="35" t="str">
        <f>IF($A110="","",IF(LEFT($A110,1)=Q$13,$F110,""))</f>
        <v/>
      </c>
      <c r="R110" s="35"/>
      <c r="S110" s="29"/>
      <c r="T110" s="21" t="s">
        <v>128</v>
      </c>
      <c r="U110" s="21" t="s">
        <v>204</v>
      </c>
      <c r="V110" s="124" t="s">
        <v>160</v>
      </c>
      <c r="W110" s="21" t="s">
        <v>10</v>
      </c>
      <c r="X110" s="127" t="str">
        <f>IF(I110="","",I110)</f>
        <v/>
      </c>
    </row>
    <row r="111" spans="1:24">
      <c r="A111" s="36"/>
      <c r="B111" s="62" t="s">
        <v>118</v>
      </c>
      <c r="C111" s="37" t="str">
        <f>IF(A111="","",VLOOKUP($A$103,IF(LEN(A111)=2,U15GB,U15GA),VLOOKUP(LEFT(A111,1),club,6,FALSE),FALSE))</f>
        <v/>
      </c>
      <c r="D111" s="37" t="str">
        <f>IF(A111="","",VLOOKUP(LEFT(A111,1),club,2,FALSE))</f>
        <v/>
      </c>
      <c r="E111" s="93"/>
      <c r="F111" s="37">
        <f>Decsheets!$U$12</f>
        <v>2.0</v>
      </c>
      <c r="G111" s="21"/>
      <c r="H111" s="29"/>
      <c r="I111" s="188"/>
      <c r="J111" s="35" t="str">
        <f>IF($A111="","",IF(LEFT($A111,1)=J$13,$F111,""))</f>
        <v/>
      </c>
      <c r="K111" s="35" t="str">
        <f>IF($A111="","",IF(LEFT($A111,1)=K$13,$F111,""))</f>
        <v/>
      </c>
      <c r="L111" s="35" t="str">
        <f>IF($A111="","",IF(LEFT($A111,1)=L$13,$F111,""))</f>
        <v/>
      </c>
      <c r="M111" s="35" t="str">
        <f>IF($A111="","",IF(LEFT($A111,1)=M$13,$F111,""))</f>
        <v/>
      </c>
      <c r="N111" s="35" t="str">
        <f>IF($A111="","",IF(LEFT($A111,1)=N$13,$F111,""))</f>
        <v/>
      </c>
      <c r="O111" s="35" t="str">
        <f>IF($A111="","",IF(LEFT($A111,1)=O$13,$F111,""))</f>
        <v/>
      </c>
      <c r="P111" s="35" t="str">
        <f>IF($A111="","",IF(LEFT($A111,1)=P$13,$F111,""))</f>
        <v/>
      </c>
      <c r="Q111" s="35" t="str">
        <f>IF($A111="","",IF(LEFT($A111,1)=Q$13,$F111,""))</f>
        <v/>
      </c>
      <c r="R111" s="35">
        <f>SUM(Decsheets!$U$5:$U$12)-(SUM(J104:Q111))</f>
        <v>30.0</v>
      </c>
      <c r="S111" s="29"/>
      <c r="T111" s="21" t="s">
        <v>128</v>
      </c>
      <c r="U111" s="21" t="s">
        <v>204</v>
      </c>
      <c r="V111" s="124" t="s">
        <v>160</v>
      </c>
      <c r="W111" s="21" t="s">
        <v>10</v>
      </c>
      <c r="X111" s="127" t="str">
        <f>IF(I111="","",I111)</f>
        <v/>
      </c>
    </row>
    <row r="112" spans="1:24" s="21" customFormat="1">
      <c r="A112" s="32" t="s">
        <v>160</v>
      </c>
      <c r="B112" s="61"/>
      <c r="C112" s="40" t="s">
        <v>233</v>
      </c>
      <c r="D112" s="39"/>
      <c r="E112" s="115" t="s">
        <v>145</v>
      </c>
      <c r="F112" s="39"/>
      <c r="H112" s="29"/>
      <c r="I112" s="29"/>
      <c r="J112" s="35"/>
      <c r="K112" s="35"/>
      <c r="L112" s="35"/>
      <c r="M112" s="35"/>
      <c r="N112" s="35"/>
      <c r="O112" s="35"/>
      <c r="P112" s="35"/>
      <c r="Q112" s="35"/>
      <c r="R112" s="35"/>
      <c r="S112" s="29" t="s">
        <v>164</v>
      </c>
    </row>
    <row r="113" spans="1:24">
      <c r="A113" s="36" t="s">
        <v>133</v>
      </c>
      <c r="B113" s="62">
        <v>1.0</v>
      </c>
      <c r="C113" s="37" t="str">
        <f>IF(A113="","",VLOOKUP($A$112,IF(LEN(A113)=2,U15GB,U15GA),VLOOKUP(LEFT(A113,1),club,6,FALSE),FALSE))</f>
        <v>Holly Taylor</v>
      </c>
      <c r="D113" s="37" t="str">
        <f>IF(A113="","",VLOOKUP(LEFT(A113,1),club,2,FALSE))</f>
        <v>Shaftesbury</v>
      </c>
      <c r="E113" s="93">
        <v>4.34</v>
      </c>
      <c r="F113" s="37">
        <f>Decsheets!$V$5</f>
        <v>8.0</v>
      </c>
      <c r="G113" s="21"/>
      <c r="H113" s="29"/>
      <c r="I113" s="188"/>
      <c r="J113" s="35" t="str">
        <f>IF($A113="","",IF(LEFT($A113,1)=J$13,$F113,""))</f>
        <v/>
      </c>
      <c r="K113" s="35" t="str">
        <f>IF($A113="","",IF(LEFT($A113,1)=K$13,$F113,""))</f>
        <v/>
      </c>
      <c r="L113" s="35" t="str">
        <f>IF($A113="","",IF(LEFT($A113,1)=L$13,$F113,""))</f>
        <v/>
      </c>
      <c r="M113" s="35" t="str">
        <f>IF($A113="","",IF(LEFT($A113,1)=M$13,$F113,""))</f>
        <v/>
      </c>
      <c r="N113" s="35" t="str">
        <f>IF($A113="","",IF(LEFT($A113,1)=N$13,$F113,""))</f>
        <v/>
      </c>
      <c r="O113" s="35" t="str">
        <f>IF($A113="","",IF(LEFT($A113,1)=O$13,$F113,""))</f>
        <v/>
      </c>
      <c r="P113" s="35" t="str">
        <f>IF($A113="","",IF(LEFT($A113,1)=P$13,$F113,""))</f>
        <v/>
      </c>
      <c r="Q113" s="35">
        <f>IF($A113="","",IF(LEFT($A113,1)=Q$13,$F113,""))</f>
        <v>8.0</v>
      </c>
      <c r="R113" s="35"/>
      <c r="S113" s="29"/>
      <c r="T113" s="21" t="s">
        <v>128</v>
      </c>
      <c r="U113" s="21" t="s">
        <v>204</v>
      </c>
      <c r="V113" s="124" t="s">
        <v>160</v>
      </c>
      <c r="W113" s="21" t="s">
        <v>15</v>
      </c>
      <c r="X113" s="127" t="str">
        <f>IF(I113="","",I113)</f>
        <v/>
      </c>
    </row>
    <row r="114" spans="1:24">
      <c r="A114" s="36" t="s">
        <v>135</v>
      </c>
      <c r="B114" s="62">
        <v>2.0</v>
      </c>
      <c r="C114" s="37" t="str">
        <f>IF(A114="","",VLOOKUP($A$112,IF(LEN(A114)=2,U15GB,U15GA),VLOOKUP(LEFT(A114,1),club,6,FALSE),FALSE))</f>
        <v>Mya Hornett</v>
      </c>
      <c r="D114" s="37" t="str">
        <f>IF(A114="","",VLOOKUP(LEFT(A114,1),club,2,FALSE))</f>
        <v>Trent Park</v>
      </c>
      <c r="E114" s="93">
        <v>4.0</v>
      </c>
      <c r="F114" s="37">
        <f>Decsheets!$V$6</f>
        <v>7.0</v>
      </c>
      <c r="G114" s="21"/>
      <c r="H114" s="29"/>
      <c r="I114" s="188"/>
      <c r="J114" s="35" t="str">
        <f>IF($A114="","",IF(LEFT($A114,1)=J$13,$F114,""))</f>
        <v/>
      </c>
      <c r="K114" s="35" t="str">
        <f>IF($A114="","",IF(LEFT($A114,1)=K$13,$F114,""))</f>
        <v/>
      </c>
      <c r="L114" s="35" t="str">
        <f>IF($A114="","",IF(LEFT($A114,1)=L$13,$F114,""))</f>
        <v/>
      </c>
      <c r="M114" s="35" t="str">
        <f>IF($A114="","",IF(LEFT($A114,1)=M$13,$F114,""))</f>
        <v/>
      </c>
      <c r="N114" s="35" t="str">
        <f>IF($A114="","",IF(LEFT($A114,1)=N$13,$F114,""))</f>
        <v/>
      </c>
      <c r="O114" s="35">
        <f>IF($A114="","",IF(LEFT($A114,1)=O$13,$F114,""))</f>
        <v>7.0</v>
      </c>
      <c r="P114" s="35" t="str">
        <f>IF($A114="","",IF(LEFT($A114,1)=P$13,$F114,""))</f>
        <v/>
      </c>
      <c r="Q114" s="35" t="str">
        <f>IF($A114="","",IF(LEFT($A114,1)=Q$13,$F114,""))</f>
        <v/>
      </c>
      <c r="R114" s="35"/>
      <c r="S114" s="29"/>
      <c r="T114" s="21" t="s">
        <v>128</v>
      </c>
      <c r="U114" s="21" t="s">
        <v>204</v>
      </c>
      <c r="V114" s="124" t="s">
        <v>160</v>
      </c>
      <c r="W114" s="21" t="s">
        <v>15</v>
      </c>
      <c r="X114" s="127" t="str">
        <f>IF(I114="","",I114)</f>
        <v/>
      </c>
    </row>
    <row r="115" spans="1:24">
      <c r="A115" s="36"/>
      <c r="B115" s="62">
        <v>3.0</v>
      </c>
      <c r="C115" s="37" t="str">
        <f>IF(A115="","",VLOOKUP($A$112,IF(LEN(A115)=2,U15GB,U15GA),VLOOKUP(LEFT(A115,1),club,6,FALSE),FALSE))</f>
        <v/>
      </c>
      <c r="D115" s="37" t="str">
        <f>IF(A115="","",VLOOKUP(LEFT(A115,1),club,2,FALSE))</f>
        <v/>
      </c>
      <c r="E115" s="93"/>
      <c r="F115" s="37">
        <f>Decsheets!$V$7</f>
        <v>6.0</v>
      </c>
      <c r="G115" s="21"/>
      <c r="H115" s="29"/>
      <c r="I115" s="188"/>
      <c r="J115" s="35" t="str">
        <f>IF($A115="","",IF(LEFT($A115,1)=J$13,$F115,""))</f>
        <v/>
      </c>
      <c r="K115" s="35" t="str">
        <f>IF($A115="","",IF(LEFT($A115,1)=K$13,$F115,""))</f>
        <v/>
      </c>
      <c r="L115" s="35" t="str">
        <f>IF($A115="","",IF(LEFT($A115,1)=L$13,$F115,""))</f>
        <v/>
      </c>
      <c r="M115" s="35" t="str">
        <f>IF($A115="","",IF(LEFT($A115,1)=M$13,$F115,""))</f>
        <v/>
      </c>
      <c r="N115" s="35" t="str">
        <f>IF($A115="","",IF(LEFT($A115,1)=N$13,$F115,""))</f>
        <v/>
      </c>
      <c r="O115" s="35" t="str">
        <f>IF($A115="","",IF(LEFT($A115,1)=O$13,$F115,""))</f>
        <v/>
      </c>
      <c r="P115" s="35" t="str">
        <f>IF($A115="","",IF(LEFT($A115,1)=P$13,$F115,""))</f>
        <v/>
      </c>
      <c r="Q115" s="35" t="str">
        <f>IF($A115="","",IF(LEFT($A115,1)=Q$13,$F115,""))</f>
        <v/>
      </c>
      <c r="R115" s="35"/>
      <c r="S115" s="29"/>
      <c r="T115" s="21" t="s">
        <v>128</v>
      </c>
      <c r="U115" s="21" t="s">
        <v>204</v>
      </c>
      <c r="V115" s="124" t="s">
        <v>160</v>
      </c>
      <c r="W115" s="21" t="s">
        <v>15</v>
      </c>
      <c r="X115" s="127" t="str">
        <f>IF(I115="","",I115)</f>
        <v/>
      </c>
    </row>
    <row r="116" spans="1:24">
      <c r="A116" s="36"/>
      <c r="B116" s="62" t="s">
        <v>114</v>
      </c>
      <c r="C116" s="37" t="str">
        <f>IF(A116="","",VLOOKUP($A$112,IF(LEN(A116)=2,U15GB,U15GA),VLOOKUP(LEFT(A116,1),club,6,FALSE),FALSE))</f>
        <v/>
      </c>
      <c r="D116" s="37" t="str">
        <f>IF(A116="","",VLOOKUP(LEFT(A116,1),club,2,FALSE))</f>
        <v/>
      </c>
      <c r="E116" s="93"/>
      <c r="F116" s="37">
        <f>Decsheets!$V$8</f>
        <v>5.0</v>
      </c>
      <c r="G116" s="21"/>
      <c r="H116" s="29"/>
      <c r="I116" s="188"/>
      <c r="J116" s="35" t="str">
        <f>IF($A116="","",IF(LEFT($A116,1)=J$13,$F116,""))</f>
        <v/>
      </c>
      <c r="K116" s="35" t="str">
        <f>IF($A116="","",IF(LEFT($A116,1)=K$13,$F116,""))</f>
        <v/>
      </c>
      <c r="L116" s="35" t="str">
        <f>IF($A116="","",IF(LEFT($A116,1)=L$13,$F116,""))</f>
        <v/>
      </c>
      <c r="M116" s="35" t="str">
        <f>IF($A116="","",IF(LEFT($A116,1)=M$13,$F116,""))</f>
        <v/>
      </c>
      <c r="N116" s="35" t="str">
        <f>IF($A116="","",IF(LEFT($A116,1)=N$13,$F116,""))</f>
        <v/>
      </c>
      <c r="O116" s="35" t="str">
        <f>IF($A116="","",IF(LEFT($A116,1)=O$13,$F116,""))</f>
        <v/>
      </c>
      <c r="P116" s="35" t="str">
        <f>IF($A116="","",IF(LEFT($A116,1)=P$13,$F116,""))</f>
        <v/>
      </c>
      <c r="Q116" s="35" t="str">
        <f>IF($A116="","",IF(LEFT($A116,1)=Q$13,$F116,""))</f>
        <v/>
      </c>
      <c r="R116" s="35"/>
      <c r="S116" s="29"/>
      <c r="T116" s="21" t="s">
        <v>128</v>
      </c>
      <c r="U116" s="21" t="s">
        <v>204</v>
      </c>
      <c r="V116" s="124" t="s">
        <v>160</v>
      </c>
      <c r="W116" s="21" t="s">
        <v>15</v>
      </c>
      <c r="X116" s="127" t="str">
        <f>IF(I116="","",I116)</f>
        <v/>
      </c>
    </row>
    <row r="117" spans="1:24">
      <c r="A117" s="36"/>
      <c r="B117" s="62" t="s">
        <v>115</v>
      </c>
      <c r="C117" s="37" t="str">
        <f>IF(A117="","",VLOOKUP($A$112,IF(LEN(A117)=2,U15GB,U15GA),VLOOKUP(LEFT(A117,1),club,6,FALSE),FALSE))</f>
        <v/>
      </c>
      <c r="D117" s="37" t="str">
        <f>IF(A117="","",VLOOKUP(LEFT(A117,1),club,2,FALSE))</f>
        <v/>
      </c>
      <c r="E117" s="93"/>
      <c r="F117" s="37">
        <f>Decsheets!$V$9</f>
        <v>4.0</v>
      </c>
      <c r="G117" s="21"/>
      <c r="H117" s="29"/>
      <c r="I117" s="188"/>
      <c r="J117" s="35" t="str">
        <f>IF($A117="","",IF(LEFT($A117,1)=J$13,$F117,""))</f>
        <v/>
      </c>
      <c r="K117" s="35" t="str">
        <f>IF($A117="","",IF(LEFT($A117,1)=K$13,$F117,""))</f>
        <v/>
      </c>
      <c r="L117" s="35" t="str">
        <f>IF($A117="","",IF(LEFT($A117,1)=L$13,$F117,""))</f>
        <v/>
      </c>
      <c r="M117" s="35" t="str">
        <f>IF($A117="","",IF(LEFT($A117,1)=M$13,$F117,""))</f>
        <v/>
      </c>
      <c r="N117" s="35" t="str">
        <f>IF($A117="","",IF(LEFT($A117,1)=N$13,$F117,""))</f>
        <v/>
      </c>
      <c r="O117" s="35" t="str">
        <f>IF($A117="","",IF(LEFT($A117,1)=O$13,$F117,""))</f>
        <v/>
      </c>
      <c r="P117" s="35" t="str">
        <f>IF($A117="","",IF(LEFT($A117,1)=P$13,$F117,""))</f>
        <v/>
      </c>
      <c r="Q117" s="35" t="str">
        <f>IF($A117="","",IF(LEFT($A117,1)=Q$13,$F117,""))</f>
        <v/>
      </c>
      <c r="R117" s="35"/>
      <c r="S117" s="29"/>
      <c r="T117" s="21" t="s">
        <v>128</v>
      </c>
      <c r="U117" s="21" t="s">
        <v>204</v>
      </c>
      <c r="V117" s="124" t="s">
        <v>160</v>
      </c>
      <c r="W117" s="21" t="s">
        <v>15</v>
      </c>
      <c r="X117" s="127" t="str">
        <f>IF(I117="","",I117)</f>
        <v/>
      </c>
    </row>
    <row r="118" spans="1:24">
      <c r="A118" s="36"/>
      <c r="B118" s="62" t="s">
        <v>116</v>
      </c>
      <c r="C118" s="37" t="str">
        <f>IF(A118="","",VLOOKUP($A$112,IF(LEN(A118)=2,U15GB,U15GA),VLOOKUP(LEFT(A118,1),club,6,FALSE),FALSE))</f>
        <v/>
      </c>
      <c r="D118" s="37" t="str">
        <f>IF(A118="","",VLOOKUP(LEFT(A118,1),club,2,FALSE))</f>
        <v/>
      </c>
      <c r="E118" s="93"/>
      <c r="F118" s="37">
        <f>Decsheets!$V$10</f>
        <v>3.0</v>
      </c>
      <c r="G118" s="21"/>
      <c r="H118" s="29"/>
      <c r="I118" s="188"/>
      <c r="J118" s="35" t="str">
        <f>IF($A118="","",IF(LEFT($A118,1)=J$13,$F118,""))</f>
        <v/>
      </c>
      <c r="K118" s="35" t="str">
        <f>IF($A118="","",IF(LEFT($A118,1)=K$13,$F118,""))</f>
        <v/>
      </c>
      <c r="L118" s="35" t="str">
        <f>IF($A118="","",IF(LEFT($A118,1)=L$13,$F118,""))</f>
        <v/>
      </c>
      <c r="M118" s="35" t="str">
        <f>IF($A118="","",IF(LEFT($A118,1)=M$13,$F118,""))</f>
        <v/>
      </c>
      <c r="N118" s="35" t="str">
        <f>IF($A118="","",IF(LEFT($A118,1)=N$13,$F118,""))</f>
        <v/>
      </c>
      <c r="O118" s="35" t="str">
        <f>IF($A118="","",IF(LEFT($A118,1)=O$13,$F118,""))</f>
        <v/>
      </c>
      <c r="P118" s="35" t="str">
        <f>IF($A118="","",IF(LEFT($A118,1)=P$13,$F118,""))</f>
        <v/>
      </c>
      <c r="Q118" s="35" t="str">
        <f>IF($A118="","",IF(LEFT($A118,1)=Q$13,$F118,""))</f>
        <v/>
      </c>
      <c r="R118" s="35"/>
      <c r="S118" s="29"/>
      <c r="T118" s="21" t="s">
        <v>128</v>
      </c>
      <c r="U118" s="21" t="s">
        <v>204</v>
      </c>
      <c r="V118" s="124" t="s">
        <v>160</v>
      </c>
      <c r="W118" s="21" t="s">
        <v>15</v>
      </c>
      <c r="X118" s="127" t="str">
        <f>IF(I118="","",I118)</f>
        <v/>
      </c>
    </row>
    <row r="119" spans="1:24">
      <c r="A119" s="36"/>
      <c r="B119" s="62" t="s">
        <v>117</v>
      </c>
      <c r="C119" s="37" t="str">
        <f>IF(A119="","",VLOOKUP($A$112,IF(LEN(A119)=2,U15GB,U15GA),VLOOKUP(LEFT(A119,1),club,6,FALSE),FALSE))</f>
        <v/>
      </c>
      <c r="D119" s="37" t="str">
        <f>IF(A119="","",VLOOKUP(LEFT(A119,1),club,2,FALSE))</f>
        <v/>
      </c>
      <c r="E119" s="93"/>
      <c r="F119" s="37">
        <f>Decsheets!$V$11</f>
        <v>2.0</v>
      </c>
      <c r="G119" s="21"/>
      <c r="H119" s="29"/>
      <c r="I119" s="188"/>
      <c r="J119" s="35" t="str">
        <f>IF($A119="","",IF(LEFT($A119,1)=J$13,$F119,""))</f>
        <v/>
      </c>
      <c r="K119" s="35" t="str">
        <f>IF($A119="","",IF(LEFT($A119,1)=K$13,$F119,""))</f>
        <v/>
      </c>
      <c r="L119" s="35" t="str">
        <f>IF($A119="","",IF(LEFT($A119,1)=L$13,$F119,""))</f>
        <v/>
      </c>
      <c r="M119" s="35" t="str">
        <f>IF($A119="","",IF(LEFT($A119,1)=M$13,$F119,""))</f>
        <v/>
      </c>
      <c r="N119" s="35" t="str">
        <f>IF($A119="","",IF(LEFT($A119,1)=N$13,$F119,""))</f>
        <v/>
      </c>
      <c r="O119" s="35" t="str">
        <f>IF($A119="","",IF(LEFT($A119,1)=O$13,$F119,""))</f>
        <v/>
      </c>
      <c r="P119" s="35" t="str">
        <f>IF($A119="","",IF(LEFT($A119,1)=P$13,$F119,""))</f>
        <v/>
      </c>
      <c r="Q119" s="35" t="str">
        <f>IF($A119="","",IF(LEFT($A119,1)=Q$13,$F119,""))</f>
        <v/>
      </c>
      <c r="R119" s="35"/>
      <c r="S119" s="29"/>
      <c r="T119" s="21" t="s">
        <v>128</v>
      </c>
      <c r="U119" s="21" t="s">
        <v>204</v>
      </c>
      <c r="V119" s="124" t="s">
        <v>160</v>
      </c>
      <c r="W119" s="21" t="s">
        <v>15</v>
      </c>
      <c r="X119" s="127" t="str">
        <f>IF(I119="","",I119)</f>
        <v/>
      </c>
    </row>
    <row r="120" spans="1:24">
      <c r="A120" s="36"/>
      <c r="B120" s="62" t="s">
        <v>118</v>
      </c>
      <c r="C120" s="37" t="str">
        <f>IF(A120="","",VLOOKUP($A$112,IF(LEN(A120)=2,U15GB,U15GA),VLOOKUP(LEFT(A120,1),club,6,FALSE),FALSE))</f>
        <v/>
      </c>
      <c r="D120" s="37" t="str">
        <f>IF(A120="","",VLOOKUP(LEFT(A120,1),club,2,FALSE))</f>
        <v/>
      </c>
      <c r="E120" s="93"/>
      <c r="F120" s="37">
        <f>Decsheets!$V$12</f>
        <v>1.0</v>
      </c>
      <c r="G120" s="21"/>
      <c r="H120" s="29"/>
      <c r="I120" s="188"/>
      <c r="J120" s="35" t="str">
        <f>IF($A120="","",IF(LEFT($A120,1)=J$13,$F120,""))</f>
        <v/>
      </c>
      <c r="K120" s="35" t="str">
        <f>IF($A120="","",IF(LEFT($A120,1)=K$13,$F120,""))</f>
        <v/>
      </c>
      <c r="L120" s="35" t="str">
        <f>IF($A120="","",IF(LEFT($A120,1)=L$13,$F120,""))</f>
        <v/>
      </c>
      <c r="M120" s="35" t="str">
        <f>IF($A120="","",IF(LEFT($A120,1)=M$13,$F120,""))</f>
        <v/>
      </c>
      <c r="N120" s="35" t="str">
        <f>IF($A120="","",IF(LEFT($A120,1)=N$13,$F120,""))</f>
        <v/>
      </c>
      <c r="O120" s="35" t="str">
        <f>IF($A120="","",IF(LEFT($A120,1)=O$13,$F120,""))</f>
        <v/>
      </c>
      <c r="P120" s="35" t="str">
        <f>IF($A120="","",IF(LEFT($A120,1)=P$13,$F120,""))</f>
        <v/>
      </c>
      <c r="Q120" s="35" t="str">
        <f>IF($A120="","",IF(LEFT($A120,1)=Q$13,$F120,""))</f>
        <v/>
      </c>
      <c r="R120" s="35">
        <f>SUM(Decsheets!$V$5:$V$13)-(SUM(J113:Q120))</f>
        <v>21.0</v>
      </c>
      <c r="S120" s="29"/>
      <c r="T120" s="21" t="s">
        <v>128</v>
      </c>
      <c r="U120" s="21" t="s">
        <v>204</v>
      </c>
      <c r="V120" s="124" t="s">
        <v>160</v>
      </c>
      <c r="W120" s="21" t="s">
        <v>15</v>
      </c>
      <c r="X120" s="127" t="str">
        <f>IF(I120="","",I120)</f>
        <v/>
      </c>
    </row>
    <row r="121" spans="1:24" s="21" customFormat="1">
      <c r="A121" s="32" t="s">
        <v>191</v>
      </c>
      <c r="B121" s="61"/>
      <c r="C121" s="40" t="s">
        <v>234</v>
      </c>
      <c r="D121" s="39"/>
      <c r="E121" s="115" t="s">
        <v>145</v>
      </c>
      <c r="F121" s="39"/>
      <c r="G121" s="29"/>
      <c r="H121" s="29"/>
      <c r="I121" s="29"/>
      <c r="J121" s="35"/>
      <c r="K121" s="35"/>
      <c r="L121" s="35"/>
      <c r="M121" s="35"/>
      <c r="N121" s="35"/>
      <c r="O121" s="35"/>
      <c r="P121" s="35"/>
      <c r="Q121" s="35"/>
      <c r="R121" s="35"/>
      <c r="S121" s="29" t="s">
        <v>193</v>
      </c>
    </row>
    <row r="122" spans="1:24">
      <c r="A122" s="36" t="s">
        <v>140</v>
      </c>
      <c r="B122" s="62">
        <v>1.0</v>
      </c>
      <c r="C122" s="37" t="str">
        <f>IF(A122="","",VLOOKUP($A$121,IF(LEN(A122)=2,U15GB,U15GA),VLOOKUP(LEFT(A122,1),club,6,FALSE),FALSE))</f>
        <v>Holly Taylor</v>
      </c>
      <c r="D122" s="37" t="str">
        <f>IF(A122="","",VLOOKUP(LEFT(A122,1),club,2,FALSE))</f>
        <v>Shaftesbury</v>
      </c>
      <c r="E122" s="93">
        <v>7.93</v>
      </c>
      <c r="F122" s="37">
        <f>Decsheets!$U$5</f>
        <v>16.0</v>
      </c>
      <c r="G122" s="29"/>
      <c r="H122" s="29"/>
      <c r="I122" s="39"/>
      <c r="J122" s="35" t="str">
        <f>IF($A122="","",IF(LEFT($A122,1)=J$13,$F122,""))</f>
        <v/>
      </c>
      <c r="K122" s="35" t="str">
        <f>IF($A122="","",IF(LEFT($A122,1)=K$13,$F122,""))</f>
        <v/>
      </c>
      <c r="L122" s="35" t="str">
        <f>IF($A122="","",IF(LEFT($A122,1)=L$13,$F122,""))</f>
        <v/>
      </c>
      <c r="M122" s="35" t="str">
        <f>IF($A122="","",IF(LEFT($A122,1)=M$13,$F122,""))</f>
        <v/>
      </c>
      <c r="N122" s="35" t="str">
        <f>IF($A122="","",IF(LEFT($A122,1)=N$13,$F122,""))</f>
        <v/>
      </c>
      <c r="O122" s="35" t="str">
        <f>IF($A122="","",IF(LEFT($A122,1)=O$13,$F122,""))</f>
        <v/>
      </c>
      <c r="P122" s="35" t="str">
        <f>IF($A122="","",IF(LEFT($A122,1)=P$13,$F122,""))</f>
        <v/>
      </c>
      <c r="Q122" s="35">
        <f>IF($A122="","",IF(LEFT($A122,1)=Q$13,$F122,""))</f>
        <v>16.0</v>
      </c>
      <c r="R122" s="35"/>
      <c r="S122" s="29"/>
      <c r="T122" s="21" t="s">
        <v>128</v>
      </c>
      <c r="U122" s="21" t="s">
        <v>204</v>
      </c>
      <c r="V122" s="124" t="s">
        <v>235</v>
      </c>
      <c r="W122" s="21" t="s">
        <v>10</v>
      </c>
    </row>
    <row r="123" spans="1:24">
      <c r="A123" s="36" t="s">
        <v>132</v>
      </c>
      <c r="B123" s="62">
        <v>2.0</v>
      </c>
      <c r="C123" s="37" t="str">
        <f>IF(A123="","",VLOOKUP($A$121,IF(LEN(A123)=2,U15GB,U15GA),VLOOKUP(LEFT(A123,1),club,6,FALSE),FALSE))</f>
        <v>Hannah May</v>
      </c>
      <c r="D123" s="37" t="str">
        <f>IF(A123="","",VLOOKUP(LEFT(A123,1),club,2,FALSE))</f>
        <v>Barnet</v>
      </c>
      <c r="E123" s="93">
        <v>5.33</v>
      </c>
      <c r="F123" s="37">
        <f>Decsheets!$U$6</f>
        <v>14.0</v>
      </c>
      <c r="G123" s="29"/>
      <c r="H123" s="29"/>
      <c r="I123" s="39"/>
      <c r="J123" s="35" t="str">
        <f>IF($A123="","",IF(LEFT($A123,1)=J$13,$F123,""))</f>
        <v/>
      </c>
      <c r="K123" s="35" t="str">
        <f>IF($A123="","",IF(LEFT($A123,1)=K$13,$F123,""))</f>
        <v/>
      </c>
      <c r="L123" s="35" t="str">
        <f>IF($A123="","",IF(LEFT($A123,1)=L$13,$F123,""))</f>
        <v/>
      </c>
      <c r="M123" s="35" t="str">
        <f>IF($A123="","",IF(LEFT($A123,1)=M$13,$F123,""))</f>
        <v/>
      </c>
      <c r="N123" s="35" t="str">
        <f>IF($A123="","",IF(LEFT($A123,1)=N$13,$F123,""))</f>
        <v/>
      </c>
      <c r="O123" s="35" t="str">
        <f>IF($A123="","",IF(LEFT($A123,1)=O$13,$F123,""))</f>
        <v/>
      </c>
      <c r="P123" s="35">
        <f>IF($A123="","",IF(LEFT($A123,1)=P$13,$F123,""))</f>
        <v>14.0</v>
      </c>
      <c r="Q123" s="35" t="str">
        <f>IF($A123="","",IF(LEFT($A123,1)=Q$13,$F123,""))</f>
        <v/>
      </c>
      <c r="R123" s="35"/>
      <c r="S123" s="29"/>
      <c r="T123" s="21" t="s">
        <v>128</v>
      </c>
      <c r="U123" s="21" t="s">
        <v>204</v>
      </c>
      <c r="V123" s="124" t="s">
        <v>235</v>
      </c>
      <c r="W123" s="21" t="s">
        <v>10</v>
      </c>
    </row>
    <row r="124" spans="1:24">
      <c r="A124" s="36"/>
      <c r="B124" s="62">
        <v>3.0</v>
      </c>
      <c r="C124" s="37" t="str">
        <f>IF(A124="","",VLOOKUP($A$121,IF(LEN(A124)=2,U15GB,U15GA),VLOOKUP(LEFT(A124,1),club,6,FALSE),FALSE))</f>
        <v/>
      </c>
      <c r="D124" s="37" t="str">
        <f>IF(A124="","",VLOOKUP(LEFT(A124,1),club,2,FALSE))</f>
        <v/>
      </c>
      <c r="E124" s="93"/>
      <c r="F124" s="37">
        <f>Decsheets!$U$7</f>
        <v>12.0</v>
      </c>
      <c r="G124" s="29"/>
      <c r="H124" s="29"/>
      <c r="I124" s="39"/>
      <c r="J124" s="35" t="str">
        <f>IF($A124="","",IF(LEFT($A124,1)=J$13,$F124,""))</f>
        <v/>
      </c>
      <c r="K124" s="35" t="str">
        <f>IF($A124="","",IF(LEFT($A124,1)=K$13,$F124,""))</f>
        <v/>
      </c>
      <c r="L124" s="35" t="str">
        <f>IF($A124="","",IF(LEFT($A124,1)=L$13,$F124,""))</f>
        <v/>
      </c>
      <c r="M124" s="35" t="str">
        <f>IF($A124="","",IF(LEFT($A124,1)=M$13,$F124,""))</f>
        <v/>
      </c>
      <c r="N124" s="35" t="str">
        <f>IF($A124="","",IF(LEFT($A124,1)=N$13,$F124,""))</f>
        <v/>
      </c>
      <c r="O124" s="35" t="str">
        <f>IF($A124="","",IF(LEFT($A124,1)=O$13,$F124,""))</f>
        <v/>
      </c>
      <c r="P124" s="35" t="str">
        <f>IF($A124="","",IF(LEFT($A124,1)=P$13,$F124,""))</f>
        <v/>
      </c>
      <c r="Q124" s="35" t="str">
        <f>IF($A124="","",IF(LEFT($A124,1)=Q$13,$F124,""))</f>
        <v/>
      </c>
      <c r="R124" s="35"/>
      <c r="S124" s="29"/>
      <c r="T124" s="21" t="s">
        <v>128</v>
      </c>
      <c r="U124" s="21" t="s">
        <v>204</v>
      </c>
      <c r="V124" s="124" t="s">
        <v>235</v>
      </c>
      <c r="W124" s="21" t="s">
        <v>10</v>
      </c>
    </row>
    <row r="125" spans="1:24">
      <c r="A125" s="36"/>
      <c r="B125" s="62" t="s">
        <v>114</v>
      </c>
      <c r="C125" s="37" t="str">
        <f>IF(A125="","",VLOOKUP($A$121,IF(LEN(A125)=2,U15GB,U15GA),VLOOKUP(LEFT(A125,1),club,6,FALSE),FALSE))</f>
        <v/>
      </c>
      <c r="D125" s="37" t="str">
        <f>IF(A125="","",VLOOKUP(LEFT(A125,1),club,2,FALSE))</f>
        <v/>
      </c>
      <c r="E125" s="93"/>
      <c r="F125" s="37">
        <f>Decsheets!$U$8</f>
        <v>10.0</v>
      </c>
      <c r="G125" s="29"/>
      <c r="H125" s="29"/>
      <c r="I125" s="39"/>
      <c r="J125" s="35" t="str">
        <f>IF($A125="","",IF(LEFT($A125,1)=J$13,$F125,""))</f>
        <v/>
      </c>
      <c r="K125" s="35" t="str">
        <f>IF($A125="","",IF(LEFT($A125,1)=K$13,$F125,""))</f>
        <v/>
      </c>
      <c r="L125" s="35" t="str">
        <f>IF($A125="","",IF(LEFT($A125,1)=L$13,$F125,""))</f>
        <v/>
      </c>
      <c r="M125" s="35" t="str">
        <f>IF($A125="","",IF(LEFT($A125,1)=M$13,$F125,""))</f>
        <v/>
      </c>
      <c r="N125" s="35" t="str">
        <f>IF($A125="","",IF(LEFT($A125,1)=N$13,$F125,""))</f>
        <v/>
      </c>
      <c r="O125" s="35" t="str">
        <f>IF($A125="","",IF(LEFT($A125,1)=O$13,$F125,""))</f>
        <v/>
      </c>
      <c r="P125" s="35" t="str">
        <f>IF($A125="","",IF(LEFT($A125,1)=P$13,$F125,""))</f>
        <v/>
      </c>
      <c r="Q125" s="35" t="str">
        <f>IF($A125="","",IF(LEFT($A125,1)=Q$13,$F125,""))</f>
        <v/>
      </c>
      <c r="R125" s="35"/>
      <c r="S125" s="29"/>
      <c r="T125" s="21" t="s">
        <v>128</v>
      </c>
      <c r="U125" s="21" t="s">
        <v>204</v>
      </c>
      <c r="V125" s="124" t="s">
        <v>235</v>
      </c>
      <c r="W125" s="21" t="s">
        <v>10</v>
      </c>
    </row>
    <row r="126" spans="1:24">
      <c r="A126" s="36"/>
      <c r="B126" s="62" t="s">
        <v>115</v>
      </c>
      <c r="C126" s="37" t="str">
        <f>IF(A126="","",VLOOKUP($A$121,IF(LEN(A126)=2,U15GB,U15GA),VLOOKUP(LEFT(A126,1),club,6,FALSE),FALSE))</f>
        <v/>
      </c>
      <c r="D126" s="37" t="str">
        <f>IF(A126="","",VLOOKUP(LEFT(A126,1),club,2,FALSE))</f>
        <v/>
      </c>
      <c r="E126" s="93"/>
      <c r="F126" s="37">
        <f>Decsheets!$U$9</f>
        <v>8.0</v>
      </c>
      <c r="G126" s="29"/>
      <c r="H126" s="29"/>
      <c r="I126" s="39"/>
      <c r="J126" s="35" t="str">
        <f>IF($A126="","",IF(LEFT($A126,1)=J$13,$F126,""))</f>
        <v/>
      </c>
      <c r="K126" s="35" t="str">
        <f>IF($A126="","",IF(LEFT($A126,1)=K$13,$F126,""))</f>
        <v/>
      </c>
      <c r="L126" s="35" t="str">
        <f>IF($A126="","",IF(LEFT($A126,1)=L$13,$F126,""))</f>
        <v/>
      </c>
      <c r="M126" s="35" t="str">
        <f>IF($A126="","",IF(LEFT($A126,1)=M$13,$F126,""))</f>
        <v/>
      </c>
      <c r="N126" s="35" t="str">
        <f>IF($A126="","",IF(LEFT($A126,1)=N$13,$F126,""))</f>
        <v/>
      </c>
      <c r="O126" s="35" t="str">
        <f>IF($A126="","",IF(LEFT($A126,1)=O$13,$F126,""))</f>
        <v/>
      </c>
      <c r="P126" s="35" t="str">
        <f>IF($A126="","",IF(LEFT($A126,1)=P$13,$F126,""))</f>
        <v/>
      </c>
      <c r="Q126" s="35" t="str">
        <f>IF($A126="","",IF(LEFT($A126,1)=Q$13,$F126,""))</f>
        <v/>
      </c>
      <c r="R126" s="35"/>
      <c r="S126" s="29"/>
      <c r="T126" s="21" t="s">
        <v>128</v>
      </c>
      <c r="U126" s="21" t="s">
        <v>204</v>
      </c>
      <c r="V126" s="124" t="s">
        <v>235</v>
      </c>
      <c r="W126" s="21" t="s">
        <v>10</v>
      </c>
    </row>
    <row r="127" spans="1:24">
      <c r="A127" s="36"/>
      <c r="B127" s="62" t="s">
        <v>116</v>
      </c>
      <c r="C127" s="37" t="str">
        <f>IF(A127="","",VLOOKUP($A$121,IF(LEN(A127)=2,U15GB,U15GA),VLOOKUP(LEFT(A127,1),club,6,FALSE),FALSE))</f>
        <v/>
      </c>
      <c r="D127" s="37" t="str">
        <f>IF(A127="","",VLOOKUP(LEFT(A127,1),club,2,FALSE))</f>
        <v/>
      </c>
      <c r="E127" s="93"/>
      <c r="F127" s="37">
        <f>Decsheets!$U$10</f>
        <v>6.0</v>
      </c>
      <c r="G127" s="29"/>
      <c r="H127" s="29"/>
      <c r="I127" s="39"/>
      <c r="J127" s="35" t="str">
        <f>IF($A127="","",IF(LEFT($A127,1)=J$13,$F127,""))</f>
        <v/>
      </c>
      <c r="K127" s="35" t="str">
        <f>IF($A127="","",IF(LEFT($A127,1)=K$13,$F127,""))</f>
        <v/>
      </c>
      <c r="L127" s="35" t="str">
        <f>IF($A127="","",IF(LEFT($A127,1)=L$13,$F127,""))</f>
        <v/>
      </c>
      <c r="M127" s="35" t="str">
        <f>IF($A127="","",IF(LEFT($A127,1)=M$13,$F127,""))</f>
        <v/>
      </c>
      <c r="N127" s="35" t="str">
        <f>IF($A127="","",IF(LEFT($A127,1)=N$13,$F127,""))</f>
        <v/>
      </c>
      <c r="O127" s="35" t="str">
        <f>IF($A127="","",IF(LEFT($A127,1)=O$13,$F127,""))</f>
        <v/>
      </c>
      <c r="P127" s="35" t="str">
        <f>IF($A127="","",IF(LEFT($A127,1)=P$13,$F127,""))</f>
        <v/>
      </c>
      <c r="Q127" s="35" t="str">
        <f>IF($A127="","",IF(LEFT($A127,1)=Q$13,$F127,""))</f>
        <v/>
      </c>
      <c r="R127" s="35"/>
      <c r="S127" s="29"/>
      <c r="T127" s="21" t="s">
        <v>128</v>
      </c>
      <c r="U127" s="21" t="s">
        <v>204</v>
      </c>
      <c r="V127" s="124" t="s">
        <v>235</v>
      </c>
      <c r="W127" s="21" t="s">
        <v>10</v>
      </c>
    </row>
    <row r="128" spans="1:24">
      <c r="A128" s="36"/>
      <c r="B128" s="62" t="s">
        <v>117</v>
      </c>
      <c r="C128" s="37" t="str">
        <f>IF(A128="","",VLOOKUP($A$121,IF(LEN(A128)=2,U15GB,U15GA),VLOOKUP(LEFT(A128,1),club,6,FALSE),FALSE))</f>
        <v/>
      </c>
      <c r="D128" s="37" t="str">
        <f>IF(A128="","",VLOOKUP(LEFT(A128,1),club,2,FALSE))</f>
        <v/>
      </c>
      <c r="E128" s="93"/>
      <c r="F128" s="37">
        <f>Decsheets!$U$11</f>
        <v>4.0</v>
      </c>
      <c r="G128" s="29"/>
      <c r="H128" s="29"/>
      <c r="I128" s="39"/>
      <c r="J128" s="35" t="str">
        <f>IF($A128="","",IF(LEFT($A128,1)=J$13,$F128,""))</f>
        <v/>
      </c>
      <c r="K128" s="35" t="str">
        <f>IF($A128="","",IF(LEFT($A128,1)=K$13,$F128,""))</f>
        <v/>
      </c>
      <c r="L128" s="35" t="str">
        <f>IF($A128="","",IF(LEFT($A128,1)=L$13,$F128,""))</f>
        <v/>
      </c>
      <c r="M128" s="35" t="str">
        <f>IF($A128="","",IF(LEFT($A128,1)=M$13,$F128,""))</f>
        <v/>
      </c>
      <c r="N128" s="35" t="str">
        <f>IF($A128="","",IF(LEFT($A128,1)=N$13,$F128,""))</f>
        <v/>
      </c>
      <c r="O128" s="35" t="str">
        <f>IF($A128="","",IF(LEFT($A128,1)=O$13,$F128,""))</f>
        <v/>
      </c>
      <c r="P128" s="35" t="str">
        <f>IF($A128="","",IF(LEFT($A128,1)=P$13,$F128,""))</f>
        <v/>
      </c>
      <c r="Q128" s="35" t="str">
        <f>IF($A128="","",IF(LEFT($A128,1)=Q$13,$F128,""))</f>
        <v/>
      </c>
      <c r="R128" s="35"/>
      <c r="S128" s="29"/>
      <c r="T128" s="21" t="s">
        <v>128</v>
      </c>
      <c r="U128" s="21" t="s">
        <v>204</v>
      </c>
      <c r="V128" s="124" t="s">
        <v>235</v>
      </c>
      <c r="W128" s="21" t="s">
        <v>10</v>
      </c>
    </row>
    <row r="129" spans="1:24">
      <c r="A129" s="36"/>
      <c r="B129" s="62" t="s">
        <v>118</v>
      </c>
      <c r="C129" s="37" t="str">
        <f>IF(A129="","",VLOOKUP($A$121,IF(LEN(A129)=2,U15GB,U15GA),VLOOKUP(LEFT(A129,1),club,6,FALSE),FALSE))</f>
        <v/>
      </c>
      <c r="D129" s="37" t="str">
        <f>IF(A129="","",VLOOKUP(LEFT(A129,1),club,2,FALSE))</f>
        <v/>
      </c>
      <c r="E129" s="93"/>
      <c r="F129" s="37">
        <f>Decsheets!$U$12</f>
        <v>2.0</v>
      </c>
      <c r="G129" s="29"/>
      <c r="H129" s="29"/>
      <c r="I129" s="39"/>
      <c r="J129" s="35" t="str">
        <f>IF($A129="","",IF(LEFT($A129,1)=J$13,$F129,""))</f>
        <v/>
      </c>
      <c r="K129" s="35" t="str">
        <f>IF($A129="","",IF(LEFT($A129,1)=K$13,$F129,""))</f>
        <v/>
      </c>
      <c r="L129" s="35" t="str">
        <f>IF($A129="","",IF(LEFT($A129,1)=L$13,$F129,""))</f>
        <v/>
      </c>
      <c r="M129" s="35" t="str">
        <f>IF($A129="","",IF(LEFT($A129,1)=M$13,$F129,""))</f>
        <v/>
      </c>
      <c r="N129" s="35" t="str">
        <f>IF($A129="","",IF(LEFT($A129,1)=N$13,$F129,""))</f>
        <v/>
      </c>
      <c r="O129" s="35" t="str">
        <f>IF($A129="","",IF(LEFT($A129,1)=O$13,$F129,""))</f>
        <v/>
      </c>
      <c r="P129" s="35" t="str">
        <f>IF($A129="","",IF(LEFT($A129,1)=P$13,$F129,""))</f>
        <v/>
      </c>
      <c r="Q129" s="35" t="str">
        <f>IF($A129="","",IF(LEFT($A129,1)=Q$13,$F129,""))</f>
        <v/>
      </c>
      <c r="R129" s="35">
        <f>SUM(Decsheets!$U$5:$U$12)-(SUM(J122:Q129))</f>
        <v>42.0</v>
      </c>
      <c r="S129" s="29"/>
      <c r="T129" s="21" t="s">
        <v>128</v>
      </c>
      <c r="U129" s="21" t="s">
        <v>204</v>
      </c>
      <c r="V129" s="124" t="s">
        <v>235</v>
      </c>
      <c r="W129" s="21" t="s">
        <v>10</v>
      </c>
    </row>
    <row r="130" spans="1:24" s="21" customFormat="1">
      <c r="A130" s="32" t="s">
        <v>191</v>
      </c>
      <c r="B130" s="61"/>
      <c r="C130" s="40" t="s">
        <v>236</v>
      </c>
      <c r="D130" s="39"/>
      <c r="E130" s="115" t="s">
        <v>145</v>
      </c>
      <c r="F130" s="39"/>
      <c r="G130" s="29"/>
      <c r="H130" s="29"/>
      <c r="I130" s="29"/>
      <c r="J130" s="35"/>
      <c r="K130" s="35"/>
      <c r="L130" s="35"/>
      <c r="M130" s="35"/>
      <c r="N130" s="35"/>
      <c r="O130" s="35"/>
      <c r="P130" s="35"/>
      <c r="Q130" s="35"/>
      <c r="R130" s="35"/>
      <c r="S130" s="29" t="s">
        <v>196</v>
      </c>
    </row>
    <row r="131" spans="1:24">
      <c r="A131" s="36" t="s">
        <v>133</v>
      </c>
      <c r="B131" s="62">
        <v>1.0</v>
      </c>
      <c r="C131" s="37" t="str">
        <f>IF(A131="","",VLOOKUP($A$130,IF(LEN(A131)=2,U15GB,U15GA),VLOOKUP(LEFT(A131,1),club,6,FALSE),FALSE))</f>
        <v>Cristina Potter</v>
      </c>
      <c r="D131" s="37" t="str">
        <f>IF(A131="","",VLOOKUP(LEFT(A131,1),club,2,FALSE))</f>
        <v>Shaftesbury</v>
      </c>
      <c r="E131" s="93">
        <v>7.56</v>
      </c>
      <c r="F131" s="37">
        <f>Decsheets!$V$5</f>
        <v>8.0</v>
      </c>
      <c r="G131" s="29"/>
      <c r="H131" s="29"/>
      <c r="I131" s="39"/>
      <c r="J131" s="35" t="str">
        <f>IF($A131="","",IF(LEFT($A131,1)=J$13,$F131,""))</f>
        <v/>
      </c>
      <c r="K131" s="35" t="str">
        <f>IF($A131="","",IF(LEFT($A131,1)=K$13,$F131,""))</f>
        <v/>
      </c>
      <c r="L131" s="35" t="str">
        <f>IF($A131="","",IF(LEFT($A131,1)=L$13,$F131,""))</f>
        <v/>
      </c>
      <c r="M131" s="35" t="str">
        <f>IF($A131="","",IF(LEFT($A131,1)=M$13,$F131,""))</f>
        <v/>
      </c>
      <c r="N131" s="35" t="str">
        <f>IF($A131="","",IF(LEFT($A131,1)=N$13,$F131,""))</f>
        <v/>
      </c>
      <c r="O131" s="35" t="str">
        <f>IF($A131="","",IF(LEFT($A131,1)=O$13,$F131,""))</f>
        <v/>
      </c>
      <c r="P131" s="35" t="str">
        <f>IF($A131="","",IF(LEFT($A131,1)=P$13,$F131,""))</f>
        <v/>
      </c>
      <c r="Q131" s="35">
        <f>IF($A131="","",IF(LEFT($A131,1)=Q$13,$F131,""))</f>
        <v>8.0</v>
      </c>
      <c r="R131" s="35"/>
      <c r="S131" s="29"/>
      <c r="T131" s="21" t="s">
        <v>128</v>
      </c>
      <c r="U131" s="21" t="s">
        <v>204</v>
      </c>
      <c r="V131" s="124" t="s">
        <v>235</v>
      </c>
      <c r="W131" s="21" t="s">
        <v>15</v>
      </c>
    </row>
    <row r="132" spans="1:24">
      <c r="A132" s="36"/>
      <c r="B132" s="62">
        <v>2.0</v>
      </c>
      <c r="C132" s="37" t="str">
        <f>IF(A132="","",VLOOKUP($A$130,IF(LEN(A132)=2,U15GB,U15GA),VLOOKUP(LEFT(A132,1),club,6,FALSE),FALSE))</f>
        <v/>
      </c>
      <c r="D132" s="37" t="str">
        <f>IF(A132="","",VLOOKUP(LEFT(A132,1),club,2,FALSE))</f>
        <v/>
      </c>
      <c r="E132" s="93"/>
      <c r="F132" s="37">
        <f>Decsheets!$V$6</f>
        <v>7.0</v>
      </c>
      <c r="G132" s="29"/>
      <c r="H132" s="29"/>
      <c r="I132" s="39"/>
      <c r="J132" s="35" t="str">
        <f>IF($A132="","",IF(LEFT($A132,1)=J$13,$F132,""))</f>
        <v/>
      </c>
      <c r="K132" s="35" t="str">
        <f>IF($A132="","",IF(LEFT($A132,1)=K$13,$F132,""))</f>
        <v/>
      </c>
      <c r="L132" s="35" t="str">
        <f>IF($A132="","",IF(LEFT($A132,1)=L$13,$F132,""))</f>
        <v/>
      </c>
      <c r="M132" s="35" t="str">
        <f>IF($A132="","",IF(LEFT($A132,1)=M$13,$F132,""))</f>
        <v/>
      </c>
      <c r="N132" s="35" t="str">
        <f>IF($A132="","",IF(LEFT($A132,1)=N$13,$F132,""))</f>
        <v/>
      </c>
      <c r="O132" s="35" t="str">
        <f>IF($A132="","",IF(LEFT($A132,1)=O$13,$F132,""))</f>
        <v/>
      </c>
      <c r="P132" s="35" t="str">
        <f>IF($A132="","",IF(LEFT($A132,1)=P$13,$F132,""))</f>
        <v/>
      </c>
      <c r="Q132" s="35" t="str">
        <f>IF($A132="","",IF(LEFT($A132,1)=Q$13,$F132,""))</f>
        <v/>
      </c>
      <c r="R132" s="35"/>
      <c r="S132" s="29"/>
      <c r="T132" s="21" t="s">
        <v>128</v>
      </c>
      <c r="U132" s="21" t="s">
        <v>204</v>
      </c>
      <c r="V132" s="124" t="s">
        <v>235</v>
      </c>
      <c r="W132" s="21" t="s">
        <v>15</v>
      </c>
    </row>
    <row r="133" spans="1:24">
      <c r="A133" s="36"/>
      <c r="B133" s="62">
        <v>3.0</v>
      </c>
      <c r="C133" s="37" t="str">
        <f>IF(A133="","",VLOOKUP($A$130,IF(LEN(A133)=2,U15GB,U15GA),VLOOKUP(LEFT(A133,1),club,6,FALSE),FALSE))</f>
        <v/>
      </c>
      <c r="D133" s="37" t="str">
        <f>IF(A133="","",VLOOKUP(LEFT(A133,1),club,2,FALSE))</f>
        <v/>
      </c>
      <c r="E133" s="93"/>
      <c r="F133" s="37">
        <f>Decsheets!$V$7</f>
        <v>6.0</v>
      </c>
      <c r="G133" s="29"/>
      <c r="H133" s="29"/>
      <c r="I133" s="39"/>
      <c r="J133" s="35" t="str">
        <f>IF($A133="","",IF(LEFT($A133,1)=J$13,$F133,""))</f>
        <v/>
      </c>
      <c r="K133" s="35" t="str">
        <f>IF($A133="","",IF(LEFT($A133,1)=K$13,$F133,""))</f>
        <v/>
      </c>
      <c r="L133" s="35" t="str">
        <f>IF($A133="","",IF(LEFT($A133,1)=L$13,$F133,""))</f>
        <v/>
      </c>
      <c r="M133" s="35" t="str">
        <f>IF($A133="","",IF(LEFT($A133,1)=M$13,$F133,""))</f>
        <v/>
      </c>
      <c r="N133" s="35" t="str">
        <f>IF($A133="","",IF(LEFT($A133,1)=N$13,$F133,""))</f>
        <v/>
      </c>
      <c r="O133" s="35" t="str">
        <f>IF($A133="","",IF(LEFT($A133,1)=O$13,$F133,""))</f>
        <v/>
      </c>
      <c r="P133" s="35" t="str">
        <f>IF($A133="","",IF(LEFT($A133,1)=P$13,$F133,""))</f>
        <v/>
      </c>
      <c r="Q133" s="35" t="str">
        <f>IF($A133="","",IF(LEFT($A133,1)=Q$13,$F133,""))</f>
        <v/>
      </c>
      <c r="R133" s="35"/>
      <c r="S133" s="29"/>
      <c r="T133" s="21" t="s">
        <v>128</v>
      </c>
      <c r="U133" s="21" t="s">
        <v>204</v>
      </c>
      <c r="V133" s="124" t="s">
        <v>235</v>
      </c>
      <c r="W133" s="21" t="s">
        <v>15</v>
      </c>
    </row>
    <row r="134" spans="1:24">
      <c r="A134" s="36"/>
      <c r="B134" s="62" t="s">
        <v>114</v>
      </c>
      <c r="C134" s="37" t="str">
        <f>IF(A134="","",VLOOKUP($A$130,IF(LEN(A134)=2,U15GB,U15GA),VLOOKUP(LEFT(A134,1),club,6,FALSE),FALSE))</f>
        <v/>
      </c>
      <c r="D134" s="37" t="str">
        <f>IF(A134="","",VLOOKUP(LEFT(A134,1),club,2,FALSE))</f>
        <v/>
      </c>
      <c r="E134" s="93"/>
      <c r="F134" s="37">
        <f>Decsheets!$V$8</f>
        <v>5.0</v>
      </c>
      <c r="G134" s="29"/>
      <c r="H134" s="29"/>
      <c r="I134" s="39"/>
      <c r="J134" s="35" t="str">
        <f>IF($A134="","",IF(LEFT($A134,1)=J$13,$F134,""))</f>
        <v/>
      </c>
      <c r="K134" s="35" t="str">
        <f>IF($A134="","",IF(LEFT($A134,1)=K$13,$F134,""))</f>
        <v/>
      </c>
      <c r="L134" s="35" t="str">
        <f>IF($A134="","",IF(LEFT($A134,1)=L$13,$F134,""))</f>
        <v/>
      </c>
      <c r="M134" s="35" t="str">
        <f>IF($A134="","",IF(LEFT($A134,1)=M$13,$F134,""))</f>
        <v/>
      </c>
      <c r="N134" s="35" t="str">
        <f>IF($A134="","",IF(LEFT($A134,1)=N$13,$F134,""))</f>
        <v/>
      </c>
      <c r="O134" s="35" t="str">
        <f>IF($A134="","",IF(LEFT($A134,1)=O$13,$F134,""))</f>
        <v/>
      </c>
      <c r="P134" s="35" t="str">
        <f>IF($A134="","",IF(LEFT($A134,1)=P$13,$F134,""))</f>
        <v/>
      </c>
      <c r="Q134" s="35" t="str">
        <f>IF($A134="","",IF(LEFT($A134,1)=Q$13,$F134,""))</f>
        <v/>
      </c>
      <c r="R134" s="35"/>
      <c r="S134" s="29"/>
      <c r="T134" s="21" t="s">
        <v>128</v>
      </c>
      <c r="U134" s="21" t="s">
        <v>204</v>
      </c>
      <c r="V134" s="124" t="s">
        <v>235</v>
      </c>
      <c r="W134" s="21" t="s">
        <v>15</v>
      </c>
    </row>
    <row r="135" spans="1:24">
      <c r="A135" s="36"/>
      <c r="B135" s="62" t="s">
        <v>115</v>
      </c>
      <c r="C135" s="37" t="str">
        <f>IF(A135="","",VLOOKUP($A$130,IF(LEN(A135)=2,U15GB,U15GA),VLOOKUP(LEFT(A135,1),club,6,FALSE),FALSE))</f>
        <v/>
      </c>
      <c r="D135" s="37" t="str">
        <f>IF(A135="","",VLOOKUP(LEFT(A135,1),club,2,FALSE))</f>
        <v/>
      </c>
      <c r="E135" s="93"/>
      <c r="F135" s="37">
        <f>Decsheets!$V$9</f>
        <v>4.0</v>
      </c>
      <c r="G135" s="29"/>
      <c r="H135" s="29"/>
      <c r="I135" s="39"/>
      <c r="J135" s="35" t="str">
        <f>IF($A135="","",IF(LEFT($A135,1)=J$13,$F135,""))</f>
        <v/>
      </c>
      <c r="K135" s="35" t="str">
        <f>IF($A135="","",IF(LEFT($A135,1)=K$13,$F135,""))</f>
        <v/>
      </c>
      <c r="L135" s="35" t="str">
        <f>IF($A135="","",IF(LEFT($A135,1)=L$13,$F135,""))</f>
        <v/>
      </c>
      <c r="M135" s="35" t="str">
        <f>IF($A135="","",IF(LEFT($A135,1)=M$13,$F135,""))</f>
        <v/>
      </c>
      <c r="N135" s="35" t="str">
        <f>IF($A135="","",IF(LEFT($A135,1)=N$13,$F135,""))</f>
        <v/>
      </c>
      <c r="O135" s="35" t="str">
        <f>IF($A135="","",IF(LEFT($A135,1)=O$13,$F135,""))</f>
        <v/>
      </c>
      <c r="P135" s="35" t="str">
        <f>IF($A135="","",IF(LEFT($A135,1)=P$13,$F135,""))</f>
        <v/>
      </c>
      <c r="Q135" s="35" t="str">
        <f>IF($A135="","",IF(LEFT($A135,1)=Q$13,$F135,""))</f>
        <v/>
      </c>
      <c r="R135" s="35"/>
      <c r="S135" s="29"/>
      <c r="T135" s="21" t="s">
        <v>128</v>
      </c>
      <c r="U135" s="21" t="s">
        <v>204</v>
      </c>
      <c r="V135" s="124" t="s">
        <v>235</v>
      </c>
      <c r="W135" s="21" t="s">
        <v>15</v>
      </c>
    </row>
    <row r="136" spans="1:24">
      <c r="A136" s="36"/>
      <c r="B136" s="62" t="s">
        <v>116</v>
      </c>
      <c r="C136" s="37" t="str">
        <f>IF(A136="","",VLOOKUP($A$130,IF(LEN(A136)=2,U15GB,U15GA),VLOOKUP(LEFT(A136,1),club,6,FALSE),FALSE))</f>
        <v/>
      </c>
      <c r="D136" s="37" t="str">
        <f>IF(A136="","",VLOOKUP(LEFT(A136,1),club,2,FALSE))</f>
        <v/>
      </c>
      <c r="E136" s="93"/>
      <c r="F136" s="37">
        <f>Decsheets!$V$10</f>
        <v>3.0</v>
      </c>
      <c r="G136" s="29"/>
      <c r="H136" s="29"/>
      <c r="I136" s="39"/>
      <c r="J136" s="35" t="str">
        <f>IF($A136="","",IF(LEFT($A136,1)=J$13,$F136,""))</f>
        <v/>
      </c>
      <c r="K136" s="35" t="str">
        <f>IF($A136="","",IF(LEFT($A136,1)=K$13,$F136,""))</f>
        <v/>
      </c>
      <c r="L136" s="35" t="str">
        <f>IF($A136="","",IF(LEFT($A136,1)=L$13,$F136,""))</f>
        <v/>
      </c>
      <c r="M136" s="35" t="str">
        <f>IF($A136="","",IF(LEFT($A136,1)=M$13,$F136,""))</f>
        <v/>
      </c>
      <c r="N136" s="35" t="str">
        <f>IF($A136="","",IF(LEFT($A136,1)=N$13,$F136,""))</f>
        <v/>
      </c>
      <c r="O136" s="35" t="str">
        <f>IF($A136="","",IF(LEFT($A136,1)=O$13,$F136,""))</f>
        <v/>
      </c>
      <c r="P136" s="35" t="str">
        <f>IF($A136="","",IF(LEFT($A136,1)=P$13,$F136,""))</f>
        <v/>
      </c>
      <c r="Q136" s="35" t="str">
        <f>IF($A136="","",IF(LEFT($A136,1)=Q$13,$F136,""))</f>
        <v/>
      </c>
      <c r="R136" s="35"/>
      <c r="S136" s="29"/>
      <c r="T136" s="21" t="s">
        <v>128</v>
      </c>
      <c r="U136" s="21" t="s">
        <v>204</v>
      </c>
      <c r="V136" s="124" t="s">
        <v>235</v>
      </c>
      <c r="W136" s="21" t="s">
        <v>15</v>
      </c>
    </row>
    <row r="137" spans="1:24">
      <c r="A137" s="36"/>
      <c r="B137" s="62" t="s">
        <v>117</v>
      </c>
      <c r="C137" s="37" t="str">
        <f>IF(A137="","",VLOOKUP($A$130,IF(LEN(A137)=2,U15GB,U15GA),VLOOKUP(LEFT(A137,1),club,6,FALSE),FALSE))</f>
        <v/>
      </c>
      <c r="D137" s="37" t="str">
        <f>IF(A137="","",VLOOKUP(LEFT(A137,1),club,2,FALSE))</f>
        <v/>
      </c>
      <c r="E137" s="93"/>
      <c r="F137" s="37">
        <f>Decsheets!$V$11</f>
        <v>2.0</v>
      </c>
      <c r="G137" s="29"/>
      <c r="H137" s="29"/>
      <c r="I137" s="39"/>
      <c r="J137" s="35" t="str">
        <f>IF($A137="","",IF(LEFT($A137,1)=J$13,$F137,""))</f>
        <v/>
      </c>
      <c r="K137" s="35" t="str">
        <f>IF($A137="","",IF(LEFT($A137,1)=K$13,$F137,""))</f>
        <v/>
      </c>
      <c r="L137" s="35" t="str">
        <f>IF($A137="","",IF(LEFT($A137,1)=L$13,$F137,""))</f>
        <v/>
      </c>
      <c r="M137" s="35" t="str">
        <f>IF($A137="","",IF(LEFT($A137,1)=M$13,$F137,""))</f>
        <v/>
      </c>
      <c r="N137" s="35" t="str">
        <f>IF($A137="","",IF(LEFT($A137,1)=N$13,$F137,""))</f>
        <v/>
      </c>
      <c r="O137" s="35" t="str">
        <f>IF($A137="","",IF(LEFT($A137,1)=O$13,$F137,""))</f>
        <v/>
      </c>
      <c r="P137" s="35" t="str">
        <f>IF($A137="","",IF(LEFT($A137,1)=P$13,$F137,""))</f>
        <v/>
      </c>
      <c r="Q137" s="35" t="str">
        <f>IF($A137="","",IF(LEFT($A137,1)=Q$13,$F137,""))</f>
        <v/>
      </c>
      <c r="R137" s="35"/>
      <c r="S137" s="29"/>
      <c r="T137" s="21" t="s">
        <v>128</v>
      </c>
      <c r="U137" s="21" t="s">
        <v>204</v>
      </c>
      <c r="V137" s="124" t="s">
        <v>235</v>
      </c>
      <c r="W137" s="21" t="s">
        <v>15</v>
      </c>
    </row>
    <row r="138" spans="1:24">
      <c r="A138" s="36"/>
      <c r="B138" s="62" t="s">
        <v>118</v>
      </c>
      <c r="C138" s="37" t="str">
        <f>IF(A138="","",VLOOKUP($A$130,IF(LEN(A138)=2,U15GB,U15GA),VLOOKUP(LEFT(A138,1),club,6,FALSE),FALSE))</f>
        <v/>
      </c>
      <c r="D138" s="37" t="str">
        <f>IF(A138="","",VLOOKUP(LEFT(A138,1),club,2,FALSE))</f>
        <v/>
      </c>
      <c r="E138" s="93"/>
      <c r="F138" s="37">
        <f>Decsheets!$V$12</f>
        <v>1.0</v>
      </c>
      <c r="G138" s="29"/>
      <c r="H138" s="29"/>
      <c r="I138" s="39"/>
      <c r="J138" s="35" t="str">
        <f>IF($A138="","",IF(LEFT($A138,1)=J$13,$F138,""))</f>
        <v/>
      </c>
      <c r="K138" s="35" t="str">
        <f>IF($A138="","",IF(LEFT($A138,1)=K$13,$F138,""))</f>
        <v/>
      </c>
      <c r="L138" s="35" t="str">
        <f>IF($A138="","",IF(LEFT($A138,1)=L$13,$F138,""))</f>
        <v/>
      </c>
      <c r="M138" s="35" t="str">
        <f>IF($A138="","",IF(LEFT($A138,1)=M$13,$F138,""))</f>
        <v/>
      </c>
      <c r="N138" s="35" t="str">
        <f>IF($A138="","",IF(LEFT($A138,1)=N$13,$F138,""))</f>
        <v/>
      </c>
      <c r="O138" s="35" t="str">
        <f>IF($A138="","",IF(LEFT($A138,1)=O$13,$F138,""))</f>
        <v/>
      </c>
      <c r="P138" s="35" t="str">
        <f>IF($A138="","",IF(LEFT($A138,1)=P$13,$F138,""))</f>
        <v/>
      </c>
      <c r="Q138" s="35" t="str">
        <f>IF($A138="","",IF(LEFT($A138,1)=Q$13,$F138,""))</f>
        <v/>
      </c>
      <c r="R138" s="35">
        <f>SUM(Decsheets!$V$5:$V$13)-(SUM(J131:Q138))</f>
        <v>28.0</v>
      </c>
      <c r="S138" s="29"/>
      <c r="T138" s="21" t="s">
        <v>128</v>
      </c>
      <c r="U138" s="21" t="s">
        <v>204</v>
      </c>
      <c r="V138" s="124" t="s">
        <v>235</v>
      </c>
      <c r="W138" s="21" t="s">
        <v>15</v>
      </c>
    </row>
    <row r="139" spans="1:24" s="21" customFormat="1">
      <c r="A139" s="32" t="s">
        <v>237</v>
      </c>
      <c r="B139" s="61"/>
      <c r="C139" s="40" t="s">
        <v>238</v>
      </c>
      <c r="D139" s="39"/>
      <c r="E139" s="115" t="s">
        <v>145</v>
      </c>
      <c r="F139" s="39"/>
      <c r="G139" s="29"/>
      <c r="H139" s="29"/>
      <c r="I139" s="29"/>
      <c r="J139" s="35"/>
      <c r="K139" s="35"/>
      <c r="L139" s="35"/>
      <c r="M139" s="35"/>
      <c r="N139" s="35"/>
      <c r="O139" s="35"/>
      <c r="P139" s="35"/>
      <c r="Q139" s="35"/>
      <c r="R139" s="35"/>
      <c r="S139" s="29" t="s">
        <v>239</v>
      </c>
    </row>
    <row r="140" spans="1:24">
      <c r="A140" s="36" t="s">
        <v>140</v>
      </c>
      <c r="B140" s="62">
        <v>1.0</v>
      </c>
      <c r="C140" s="37" t="str">
        <f>IF(A140="","",VLOOKUP($A$139,IF(LEN(A140)=2,U15GB,U15GA),VLOOKUP(LEFT(A140,1),club,6,FALSE),FALSE))</f>
        <v>Mia Groom</v>
      </c>
      <c r="D140" s="37" t="str">
        <f>IF(A140="","",VLOOKUP(LEFT(A140,1),club,2,FALSE))</f>
        <v>Shaftesbury</v>
      </c>
      <c r="E140" s="93">
        <v>15.8</v>
      </c>
      <c r="F140" s="37">
        <f>Decsheets!$U$5</f>
        <v>16.0</v>
      </c>
      <c r="G140" s="29"/>
      <c r="H140" s="29"/>
      <c r="I140" s="39"/>
      <c r="J140" s="35" t="str">
        <f>IF($A140="","",IF(LEFT($A140,1)=J$13,$F140,""))</f>
        <v/>
      </c>
      <c r="K140" s="35" t="str">
        <f>IF($A140="","",IF(LEFT($A140,1)=K$13,$F140,""))</f>
        <v/>
      </c>
      <c r="L140" s="35" t="str">
        <f>IF($A140="","",IF(LEFT($A140,1)=L$13,$F140,""))</f>
        <v/>
      </c>
      <c r="M140" s="35" t="str">
        <f>IF($A140="","",IF(LEFT($A140,1)=M$13,$F140,""))</f>
        <v/>
      </c>
      <c r="N140" s="35" t="str">
        <f>IF($A140="","",IF(LEFT($A140,1)=N$13,$F140,""))</f>
        <v/>
      </c>
      <c r="O140" s="35" t="str">
        <f>IF($A140="","",IF(LEFT($A140,1)=O$13,$F140,""))</f>
        <v/>
      </c>
      <c r="P140" s="35" t="str">
        <f>IF($A140="","",IF(LEFT($A140,1)=P$13,$F140,""))</f>
        <v/>
      </c>
      <c r="Q140" s="35">
        <f>IF($A140="","",IF(LEFT($A140,1)=Q$13,$F140,""))</f>
        <v>16.0</v>
      </c>
      <c r="R140" s="35"/>
      <c r="S140" s="29"/>
      <c r="T140" s="21" t="s">
        <v>128</v>
      </c>
      <c r="U140" s="21" t="s">
        <v>204</v>
      </c>
      <c r="V140" s="124" t="s">
        <v>240</v>
      </c>
      <c r="W140" s="21" t="s">
        <v>10</v>
      </c>
    </row>
    <row r="141" spans="1:24">
      <c r="A141" s="36" t="s">
        <v>135</v>
      </c>
      <c r="B141" s="62">
        <v>2.0</v>
      </c>
      <c r="C141" s="37" t="str">
        <f>IF(A141="","",VLOOKUP($A$139,IF(LEN(A141)=2,U15GB,U15GA),VLOOKUP(LEFT(A141,1),club,6,FALSE),FALSE))</f>
        <v>Mya Hornett</v>
      </c>
      <c r="D141" s="37" t="str">
        <f>IF(A141="","",VLOOKUP(LEFT(A141,1),club,2,FALSE))</f>
        <v>Trent Park</v>
      </c>
      <c r="E141" s="93">
        <v>14.46</v>
      </c>
      <c r="F141" s="37">
        <f>Decsheets!$U$6</f>
        <v>14.0</v>
      </c>
      <c r="G141" s="29"/>
      <c r="H141" s="29"/>
      <c r="I141" s="39"/>
      <c r="J141" s="35" t="str">
        <f>IF($A141="","",IF(LEFT($A141,1)=J$13,$F141,""))</f>
        <v/>
      </c>
      <c r="K141" s="35" t="str">
        <f>IF($A141="","",IF(LEFT($A141,1)=K$13,$F141,""))</f>
        <v/>
      </c>
      <c r="L141" s="35" t="str">
        <f>IF($A141="","",IF(LEFT($A141,1)=L$13,$F141,""))</f>
        <v/>
      </c>
      <c r="M141" s="35" t="str">
        <f>IF($A141="","",IF(LEFT($A141,1)=M$13,$F141,""))</f>
        <v/>
      </c>
      <c r="N141" s="35" t="str">
        <f>IF($A141="","",IF(LEFT($A141,1)=N$13,$F141,""))</f>
        <v/>
      </c>
      <c r="O141" s="35">
        <f>IF($A141="","",IF(LEFT($A141,1)=O$13,$F141,""))</f>
        <v>14.0</v>
      </c>
      <c r="P141" s="35" t="str">
        <f>IF($A141="","",IF(LEFT($A141,1)=P$13,$F141,""))</f>
        <v/>
      </c>
      <c r="Q141" s="35" t="str">
        <f>IF($A141="","",IF(LEFT($A141,1)=Q$13,$F141,""))</f>
        <v/>
      </c>
      <c r="R141" s="35"/>
      <c r="S141" s="29"/>
      <c r="T141" s="21" t="s">
        <v>128</v>
      </c>
      <c r="U141" s="21" t="s">
        <v>204</v>
      </c>
      <c r="V141" s="124" t="s">
        <v>240</v>
      </c>
      <c r="W141" s="21" t="s">
        <v>10</v>
      </c>
    </row>
    <row r="142" spans="1:24">
      <c r="A142" s="36"/>
      <c r="B142" s="62">
        <v>3.0</v>
      </c>
      <c r="C142" s="37" t="str">
        <f>IF(A142="","",VLOOKUP($A$139,IF(LEN(A142)=2,U15GB,U15GA),VLOOKUP(LEFT(A142,1),club,6,FALSE),FALSE))</f>
        <v/>
      </c>
      <c r="D142" s="37" t="str">
        <f>IF(A142="","",VLOOKUP(LEFT(A142,1),club,2,FALSE))</f>
        <v/>
      </c>
      <c r="E142" s="93"/>
      <c r="F142" s="37">
        <f>Decsheets!$U$7</f>
        <v>12.0</v>
      </c>
      <c r="G142" s="29"/>
      <c r="H142" s="29"/>
      <c r="I142" s="39"/>
      <c r="J142" s="35" t="str">
        <f>IF($A142="","",IF(LEFT($A142,1)=J$13,$F142,""))</f>
        <v/>
      </c>
      <c r="K142" s="35" t="str">
        <f>IF($A142="","",IF(LEFT($A142,1)=K$13,$F142,""))</f>
        <v/>
      </c>
      <c r="L142" s="35" t="str">
        <f>IF($A142="","",IF(LEFT($A142,1)=L$13,$F142,""))</f>
        <v/>
      </c>
      <c r="M142" s="35" t="str">
        <f>IF($A142="","",IF(LEFT($A142,1)=M$13,$F142,""))</f>
        <v/>
      </c>
      <c r="N142" s="35" t="str">
        <f>IF($A142="","",IF(LEFT($A142,1)=N$13,$F142,""))</f>
        <v/>
      </c>
      <c r="O142" s="35" t="str">
        <f>IF($A142="","",IF(LEFT($A142,1)=O$13,$F142,""))</f>
        <v/>
      </c>
      <c r="P142" s="35" t="str">
        <f>IF($A142="","",IF(LEFT($A142,1)=P$13,$F142,""))</f>
        <v/>
      </c>
      <c r="Q142" s="35" t="str">
        <f>IF($A142="","",IF(LEFT($A142,1)=Q$13,$F142,""))</f>
        <v/>
      </c>
      <c r="R142" s="35"/>
      <c r="S142" s="29"/>
      <c r="T142" s="21" t="s">
        <v>128</v>
      </c>
      <c r="U142" s="21" t="s">
        <v>204</v>
      </c>
      <c r="V142" s="124" t="s">
        <v>240</v>
      </c>
      <c r="W142" s="21" t="s">
        <v>10</v>
      </c>
    </row>
    <row r="143" spans="1:24">
      <c r="A143" s="36"/>
      <c r="B143" s="62" t="s">
        <v>114</v>
      </c>
      <c r="C143" s="37" t="str">
        <f>IF(A143="","",VLOOKUP($A$139,IF(LEN(A143)=2,U15GB,U15GA),VLOOKUP(LEFT(A143,1),club,6,FALSE),FALSE))</f>
        <v/>
      </c>
      <c r="D143" s="37" t="str">
        <f>IF(A143="","",VLOOKUP(LEFT(A143,1),club,2,FALSE))</f>
        <v/>
      </c>
      <c r="E143" s="93"/>
      <c r="F143" s="37">
        <f>Decsheets!$U$8</f>
        <v>10.0</v>
      </c>
      <c r="G143" s="29"/>
      <c r="H143" s="29"/>
      <c r="I143" s="39"/>
      <c r="J143" s="35" t="str">
        <f>IF($A143="","",IF(LEFT($A143,1)=J$13,$F143,""))</f>
        <v/>
      </c>
      <c r="K143" s="35" t="str">
        <f>IF($A143="","",IF(LEFT($A143,1)=K$13,$F143,""))</f>
        <v/>
      </c>
      <c r="L143" s="35" t="str">
        <f>IF($A143="","",IF(LEFT($A143,1)=L$13,$F143,""))</f>
        <v/>
      </c>
      <c r="M143" s="35" t="str">
        <f>IF($A143="","",IF(LEFT($A143,1)=M$13,$F143,""))</f>
        <v/>
      </c>
      <c r="N143" s="35" t="str">
        <f>IF($A143="","",IF(LEFT($A143,1)=N$13,$F143,""))</f>
        <v/>
      </c>
      <c r="O143" s="35" t="str">
        <f>IF($A143="","",IF(LEFT($A143,1)=O$13,$F143,""))</f>
        <v/>
      </c>
      <c r="P143" s="35" t="str">
        <f>IF($A143="","",IF(LEFT($A143,1)=P$13,$F143,""))</f>
        <v/>
      </c>
      <c r="Q143" s="35" t="str">
        <f>IF($A143="","",IF(LEFT($A143,1)=Q$13,$F143,""))</f>
        <v/>
      </c>
      <c r="R143" s="35"/>
      <c r="S143" s="29"/>
      <c r="T143" s="21" t="s">
        <v>128</v>
      </c>
      <c r="U143" s="21" t="s">
        <v>204</v>
      </c>
      <c r="V143" s="124" t="s">
        <v>240</v>
      </c>
      <c r="W143" s="21" t="s">
        <v>10</v>
      </c>
    </row>
    <row r="144" spans="1:24">
      <c r="A144" s="36"/>
      <c r="B144" s="62" t="s">
        <v>115</v>
      </c>
      <c r="C144" s="37" t="str">
        <f>IF(A144="","",VLOOKUP($A$139,IF(LEN(A144)=2,U15GB,U15GA),VLOOKUP(LEFT(A144,1),club,6,FALSE),FALSE))</f>
        <v/>
      </c>
      <c r="D144" s="37" t="str">
        <f>IF(A144="","",VLOOKUP(LEFT(A144,1),club,2,FALSE))</f>
        <v/>
      </c>
      <c r="E144" s="93"/>
      <c r="F144" s="37">
        <f>Decsheets!$U$9</f>
        <v>8.0</v>
      </c>
      <c r="G144" s="29"/>
      <c r="H144" s="29"/>
      <c r="I144" s="39"/>
      <c r="J144" s="35" t="str">
        <f>IF($A144="","",IF(LEFT($A144,1)=J$13,$F144,""))</f>
        <v/>
      </c>
      <c r="K144" s="35" t="str">
        <f>IF($A144="","",IF(LEFT($A144,1)=K$13,$F144,""))</f>
        <v/>
      </c>
      <c r="L144" s="35" t="str">
        <f>IF($A144="","",IF(LEFT($A144,1)=L$13,$F144,""))</f>
        <v/>
      </c>
      <c r="M144" s="35" t="str">
        <f>IF($A144="","",IF(LEFT($A144,1)=M$13,$F144,""))</f>
        <v/>
      </c>
      <c r="N144" s="35" t="str">
        <f>IF($A144="","",IF(LEFT($A144,1)=N$13,$F144,""))</f>
        <v/>
      </c>
      <c r="O144" s="35" t="str">
        <f>IF($A144="","",IF(LEFT($A144,1)=O$13,$F144,""))</f>
        <v/>
      </c>
      <c r="P144" s="35" t="str">
        <f>IF($A144="","",IF(LEFT($A144,1)=P$13,$F144,""))</f>
        <v/>
      </c>
      <c r="Q144" s="35" t="str">
        <f>IF($A144="","",IF(LEFT($A144,1)=Q$13,$F144,""))</f>
        <v/>
      </c>
      <c r="R144" s="35"/>
      <c r="S144" s="29"/>
      <c r="T144" s="21" t="s">
        <v>128</v>
      </c>
      <c r="U144" s="21" t="s">
        <v>204</v>
      </c>
      <c r="V144" s="124" t="s">
        <v>240</v>
      </c>
      <c r="W144" s="21" t="s">
        <v>10</v>
      </c>
    </row>
    <row r="145" spans="1:24">
      <c r="A145" s="36"/>
      <c r="B145" s="62" t="s">
        <v>116</v>
      </c>
      <c r="C145" s="37" t="str">
        <f>IF(A145="","",VLOOKUP($A$139,IF(LEN(A145)=2,U15GB,U15GA),VLOOKUP(LEFT(A145,1),club,6,FALSE),FALSE))</f>
        <v/>
      </c>
      <c r="D145" s="37" t="str">
        <f>IF(A145="","",VLOOKUP(LEFT(A145,1),club,2,FALSE))</f>
        <v/>
      </c>
      <c r="E145" s="93"/>
      <c r="F145" s="37">
        <f>Decsheets!$U$10</f>
        <v>6.0</v>
      </c>
      <c r="G145" s="29"/>
      <c r="H145" s="29"/>
      <c r="I145" s="39"/>
      <c r="J145" s="35" t="str">
        <f>IF($A145="","",IF(LEFT($A145,1)=J$13,$F145,""))</f>
        <v/>
      </c>
      <c r="K145" s="35" t="str">
        <f>IF($A145="","",IF(LEFT($A145,1)=K$13,$F145,""))</f>
        <v/>
      </c>
      <c r="L145" s="35" t="str">
        <f>IF($A145="","",IF(LEFT($A145,1)=L$13,$F145,""))</f>
        <v/>
      </c>
      <c r="M145" s="35" t="str">
        <f>IF($A145="","",IF(LEFT($A145,1)=M$13,$F145,""))</f>
        <v/>
      </c>
      <c r="N145" s="35" t="str">
        <f>IF($A145="","",IF(LEFT($A145,1)=N$13,$F145,""))</f>
        <v/>
      </c>
      <c r="O145" s="35" t="str">
        <f>IF($A145="","",IF(LEFT($A145,1)=O$13,$F145,""))</f>
        <v/>
      </c>
      <c r="P145" s="35" t="str">
        <f>IF($A145="","",IF(LEFT($A145,1)=P$13,$F145,""))</f>
        <v/>
      </c>
      <c r="Q145" s="35" t="str">
        <f>IF($A145="","",IF(LEFT($A145,1)=Q$13,$F145,""))</f>
        <v/>
      </c>
      <c r="R145" s="35"/>
      <c r="S145" s="29"/>
      <c r="T145" s="21" t="s">
        <v>128</v>
      </c>
      <c r="U145" s="21" t="s">
        <v>204</v>
      </c>
      <c r="V145" s="124" t="s">
        <v>240</v>
      </c>
      <c r="W145" s="21" t="s">
        <v>10</v>
      </c>
    </row>
    <row r="146" spans="1:24">
      <c r="A146" s="36"/>
      <c r="B146" s="62" t="s">
        <v>117</v>
      </c>
      <c r="C146" s="37" t="str">
        <f>IF(A146="","",VLOOKUP($A$139,IF(LEN(A146)=2,U15GB,U15GA),VLOOKUP(LEFT(A146,1),club,6,FALSE),FALSE))</f>
        <v/>
      </c>
      <c r="D146" s="37" t="str">
        <f>IF(A146="","",VLOOKUP(LEFT(A146,1),club,2,FALSE))</f>
        <v/>
      </c>
      <c r="E146" s="93"/>
      <c r="F146" s="37">
        <f>Decsheets!$U$11</f>
        <v>4.0</v>
      </c>
      <c r="G146" s="29"/>
      <c r="H146" s="29"/>
      <c r="I146" s="39"/>
      <c r="J146" s="35" t="str">
        <f>IF($A146="","",IF(LEFT($A146,1)=J$13,$F146,""))</f>
        <v/>
      </c>
      <c r="K146" s="35" t="str">
        <f>IF($A146="","",IF(LEFT($A146,1)=K$13,$F146,""))</f>
        <v/>
      </c>
      <c r="L146" s="35" t="str">
        <f>IF($A146="","",IF(LEFT($A146,1)=L$13,$F146,""))</f>
        <v/>
      </c>
      <c r="M146" s="35" t="str">
        <f>IF($A146="","",IF(LEFT($A146,1)=M$13,$F146,""))</f>
        <v/>
      </c>
      <c r="N146" s="35" t="str">
        <f>IF($A146="","",IF(LEFT($A146,1)=N$13,$F146,""))</f>
        <v/>
      </c>
      <c r="O146" s="35" t="str">
        <f>IF($A146="","",IF(LEFT($A146,1)=O$13,$F146,""))</f>
        <v/>
      </c>
      <c r="P146" s="35" t="str">
        <f>IF($A146="","",IF(LEFT($A146,1)=P$13,$F146,""))</f>
        <v/>
      </c>
      <c r="Q146" s="35" t="str">
        <f>IF($A146="","",IF(LEFT($A146,1)=Q$13,$F146,""))</f>
        <v/>
      </c>
      <c r="R146" s="35"/>
      <c r="S146" s="29"/>
      <c r="T146" s="21" t="s">
        <v>128</v>
      </c>
      <c r="U146" s="21" t="s">
        <v>204</v>
      </c>
      <c r="V146" s="124" t="s">
        <v>240</v>
      </c>
      <c r="W146" s="21" t="s">
        <v>10</v>
      </c>
    </row>
    <row r="147" spans="1:24">
      <c r="A147" s="36"/>
      <c r="B147" s="62" t="s">
        <v>118</v>
      </c>
      <c r="C147" s="37" t="str">
        <f>IF(A147="","",VLOOKUP($A$139,IF(LEN(A147)=2,U15GB,U15GA),VLOOKUP(LEFT(A147,1),club,6,FALSE),FALSE))</f>
        <v/>
      </c>
      <c r="D147" s="37" t="str">
        <f>IF(A147="","",VLOOKUP(LEFT(A147,1),club,2,FALSE))</f>
        <v/>
      </c>
      <c r="E147" s="93"/>
      <c r="F147" s="37">
        <f>Decsheets!$U$12</f>
        <v>2.0</v>
      </c>
      <c r="G147" s="29"/>
      <c r="H147" s="29"/>
      <c r="I147" s="39"/>
      <c r="J147" s="35" t="str">
        <f>IF($A147="","",IF(LEFT($A147,1)=J$13,$F147,""))</f>
        <v/>
      </c>
      <c r="K147" s="35" t="str">
        <f>IF($A147="","",IF(LEFT($A147,1)=K$13,$F147,""))</f>
        <v/>
      </c>
      <c r="L147" s="35" t="str">
        <f>IF($A147="","",IF(LEFT($A147,1)=L$13,$F147,""))</f>
        <v/>
      </c>
      <c r="M147" s="35" t="str">
        <f>IF($A147="","",IF(LEFT($A147,1)=M$13,$F147,""))</f>
        <v/>
      </c>
      <c r="N147" s="35" t="str">
        <f>IF($A147="","",IF(LEFT($A147,1)=N$13,$F147,""))</f>
        <v/>
      </c>
      <c r="O147" s="35" t="str">
        <f>IF($A147="","",IF(LEFT($A147,1)=O$13,$F147,""))</f>
        <v/>
      </c>
      <c r="P147" s="35" t="str">
        <f>IF($A147="","",IF(LEFT($A147,1)=P$13,$F147,""))</f>
        <v/>
      </c>
      <c r="Q147" s="35" t="str">
        <f>IF($A147="","",IF(LEFT($A147,1)=Q$13,$F147,""))</f>
        <v/>
      </c>
      <c r="R147" s="35">
        <f>SUM(Decsheets!$U$5:$U$12)-(SUM(J140:Q147))</f>
        <v>42.0</v>
      </c>
      <c r="S147" s="29"/>
      <c r="T147" s="21" t="s">
        <v>128</v>
      </c>
      <c r="U147" s="21" t="s">
        <v>204</v>
      </c>
      <c r="V147" s="124" t="s">
        <v>240</v>
      </c>
      <c r="W147" s="21" t="s">
        <v>10</v>
      </c>
    </row>
    <row r="148" spans="1:24" s="21" customFormat="1">
      <c r="A148" s="32" t="s">
        <v>237</v>
      </c>
      <c r="B148" s="61"/>
      <c r="C148" s="40" t="s">
        <v>241</v>
      </c>
      <c r="D148" s="39"/>
      <c r="E148" s="115" t="s">
        <v>145</v>
      </c>
      <c r="F148" s="39"/>
      <c r="G148" s="29"/>
      <c r="H148" s="29"/>
      <c r="I148" s="29"/>
      <c r="J148" s="35"/>
      <c r="K148" s="35"/>
      <c r="L148" s="35"/>
      <c r="M148" s="35"/>
      <c r="N148" s="35"/>
      <c r="O148" s="35"/>
      <c r="P148" s="35"/>
      <c r="Q148" s="35"/>
      <c r="R148" s="35"/>
      <c r="S148" s="29" t="s">
        <v>242</v>
      </c>
    </row>
    <row r="149" spans="1:24">
      <c r="A149" s="36" t="s">
        <v>133</v>
      </c>
      <c r="B149" s="62">
        <v>1.0</v>
      </c>
      <c r="C149" s="37" t="str">
        <f>IF(A149="","",VLOOKUP($A$148,IF(LEN(A149)=2,U15GB,U15GA),VLOOKUP(LEFT(A149,1),club,6,FALSE),FALSE))</f>
        <v>Evelyn Barter</v>
      </c>
      <c r="D149" s="37" t="str">
        <f>IF(A149="","",VLOOKUP(LEFT(A149,1),club,2,FALSE))</f>
        <v>Shaftesbury</v>
      </c>
      <c r="E149" s="93">
        <v>13.1</v>
      </c>
      <c r="F149" s="37">
        <f>Decsheets!$V$5</f>
        <v>8.0</v>
      </c>
      <c r="G149" s="29"/>
      <c r="H149" s="29"/>
      <c r="I149" s="39"/>
      <c r="J149" s="35" t="str">
        <f>IF($A149="","",IF(LEFT($A149,1)=J$13,$F149,""))</f>
        <v/>
      </c>
      <c r="K149" s="35" t="str">
        <f>IF($A149="","",IF(LEFT($A149,1)=K$13,$F149,""))</f>
        <v/>
      </c>
      <c r="L149" s="35" t="str">
        <f>IF($A149="","",IF(LEFT($A149,1)=L$13,$F149,""))</f>
        <v/>
      </c>
      <c r="M149" s="35" t="str">
        <f>IF($A149="","",IF(LEFT($A149,1)=M$13,$F149,""))</f>
        <v/>
      </c>
      <c r="N149" s="35" t="str">
        <f>IF($A149="","",IF(LEFT($A149,1)=N$13,$F149,""))</f>
        <v/>
      </c>
      <c r="O149" s="35" t="str">
        <f>IF($A149="","",IF(LEFT($A149,1)=O$13,$F149,""))</f>
        <v/>
      </c>
      <c r="P149" s="35" t="str">
        <f>IF($A149="","",IF(LEFT($A149,1)=P$13,$F149,""))</f>
        <v/>
      </c>
      <c r="Q149" s="35">
        <f>IF($A149="","",IF(LEFT($A149,1)=Q$13,$F149,""))</f>
        <v>8.0</v>
      </c>
      <c r="R149" s="35"/>
      <c r="S149" s="29"/>
      <c r="T149" s="21" t="s">
        <v>128</v>
      </c>
      <c r="U149" s="21" t="s">
        <v>204</v>
      </c>
      <c r="V149" s="124" t="s">
        <v>240</v>
      </c>
      <c r="W149" s="21" t="s">
        <v>15</v>
      </c>
    </row>
    <row r="150" spans="1:24">
      <c r="A150" s="36" t="s">
        <v>156</v>
      </c>
      <c r="B150" s="62">
        <v>2.0</v>
      </c>
      <c r="C150" s="37" t="str">
        <f>IF(A150="","",VLOOKUP($A$148,IF(LEN(A150)=2,U15GB,U15GA),VLOOKUP(LEFT(A150,1),club,6,FALSE),FALSE))</f>
        <v>Nicole Bourdeaux</v>
      </c>
      <c r="D150" s="37" t="str">
        <f>IF(A150="","",VLOOKUP(LEFT(A150,1),club,2,FALSE))</f>
        <v>Trent Park</v>
      </c>
      <c r="E150" s="93">
        <v>10.99</v>
      </c>
      <c r="F150" s="37">
        <f>Decsheets!$V$6</f>
        <v>7.0</v>
      </c>
      <c r="G150" s="29"/>
      <c r="H150" s="29"/>
      <c r="I150" s="39"/>
      <c r="J150" s="35" t="str">
        <f>IF($A150="","",IF(LEFT($A150,1)=J$13,$F150,""))</f>
        <v/>
      </c>
      <c r="K150" s="35" t="str">
        <f>IF($A150="","",IF(LEFT($A150,1)=K$13,$F150,""))</f>
        <v/>
      </c>
      <c r="L150" s="35" t="str">
        <f>IF($A150="","",IF(LEFT($A150,1)=L$13,$F150,""))</f>
        <v/>
      </c>
      <c r="M150" s="35" t="str">
        <f>IF($A150="","",IF(LEFT($A150,1)=M$13,$F150,""))</f>
        <v/>
      </c>
      <c r="N150" s="35" t="str">
        <f>IF($A150="","",IF(LEFT($A150,1)=N$13,$F150,""))</f>
        <v/>
      </c>
      <c r="O150" s="35">
        <f>IF($A150="","",IF(LEFT($A150,1)=O$13,$F150,""))</f>
        <v>7.0</v>
      </c>
      <c r="P150" s="35" t="str">
        <f>IF($A150="","",IF(LEFT($A150,1)=P$13,$F150,""))</f>
        <v/>
      </c>
      <c r="Q150" s="35" t="str">
        <f>IF($A150="","",IF(LEFT($A150,1)=Q$13,$F150,""))</f>
        <v/>
      </c>
      <c r="R150" s="35"/>
      <c r="S150" s="29"/>
      <c r="T150" s="21" t="s">
        <v>128</v>
      </c>
      <c r="U150" s="21" t="s">
        <v>204</v>
      </c>
      <c r="V150" s="124" t="s">
        <v>240</v>
      </c>
      <c r="W150" s="21" t="s">
        <v>15</v>
      </c>
    </row>
    <row r="151" spans="1:24">
      <c r="A151" s="36"/>
      <c r="B151" s="62">
        <v>3.0</v>
      </c>
      <c r="C151" s="37" t="str">
        <f>IF(A151="","",VLOOKUP($A$148,IF(LEN(A151)=2,U15GB,U15GA),VLOOKUP(LEFT(A151,1),club,6,FALSE),FALSE))</f>
        <v/>
      </c>
      <c r="D151" s="37" t="str">
        <f>IF(A151="","",VLOOKUP(LEFT(A151,1),club,2,FALSE))</f>
        <v/>
      </c>
      <c r="E151" s="93"/>
      <c r="F151" s="37">
        <f>Decsheets!$V$7</f>
        <v>6.0</v>
      </c>
      <c r="G151" s="29"/>
      <c r="H151" s="29"/>
      <c r="I151" s="39"/>
      <c r="J151" s="35" t="str">
        <f>IF($A151="","",IF(LEFT($A151,1)=J$13,$F151,""))</f>
        <v/>
      </c>
      <c r="K151" s="35" t="str">
        <f>IF($A151="","",IF(LEFT($A151,1)=K$13,$F151,""))</f>
        <v/>
      </c>
      <c r="L151" s="35" t="str">
        <f>IF($A151="","",IF(LEFT($A151,1)=L$13,$F151,""))</f>
        <v/>
      </c>
      <c r="M151" s="35" t="str">
        <f>IF($A151="","",IF(LEFT($A151,1)=M$13,$F151,""))</f>
        <v/>
      </c>
      <c r="N151" s="35" t="str">
        <f>IF($A151="","",IF(LEFT($A151,1)=N$13,$F151,""))</f>
        <v/>
      </c>
      <c r="O151" s="35" t="str">
        <f>IF($A151="","",IF(LEFT($A151,1)=O$13,$F151,""))</f>
        <v/>
      </c>
      <c r="P151" s="35" t="str">
        <f>IF($A151="","",IF(LEFT($A151,1)=P$13,$F151,""))</f>
        <v/>
      </c>
      <c r="Q151" s="35" t="str">
        <f>IF($A151="","",IF(LEFT($A151,1)=Q$13,$F151,""))</f>
        <v/>
      </c>
      <c r="R151" s="35"/>
      <c r="S151" s="29"/>
      <c r="T151" s="21" t="s">
        <v>128</v>
      </c>
      <c r="U151" s="21" t="s">
        <v>204</v>
      </c>
      <c r="V151" s="124" t="s">
        <v>240</v>
      </c>
      <c r="W151" s="21" t="s">
        <v>15</v>
      </c>
    </row>
    <row r="152" spans="1:24">
      <c r="A152" s="36"/>
      <c r="B152" s="62" t="s">
        <v>114</v>
      </c>
      <c r="C152" s="37" t="str">
        <f>IF(A152="","",VLOOKUP($A$148,IF(LEN(A152)=2,U15GB,U15GA),VLOOKUP(LEFT(A152,1),club,6,FALSE),FALSE))</f>
        <v/>
      </c>
      <c r="D152" s="37" t="str">
        <f>IF(A152="","",VLOOKUP(LEFT(A152,1),club,2,FALSE))</f>
        <v/>
      </c>
      <c r="E152" s="93"/>
      <c r="F152" s="37">
        <f>Decsheets!$V$8</f>
        <v>5.0</v>
      </c>
      <c r="G152" s="29"/>
      <c r="H152" s="29"/>
      <c r="I152" s="39"/>
      <c r="J152" s="35" t="str">
        <f>IF($A152="","",IF(LEFT($A152,1)=J$13,$F152,""))</f>
        <v/>
      </c>
      <c r="K152" s="35" t="str">
        <f>IF($A152="","",IF(LEFT($A152,1)=K$13,$F152,""))</f>
        <v/>
      </c>
      <c r="L152" s="35" t="str">
        <f>IF($A152="","",IF(LEFT($A152,1)=L$13,$F152,""))</f>
        <v/>
      </c>
      <c r="M152" s="35" t="str">
        <f>IF($A152="","",IF(LEFT($A152,1)=M$13,$F152,""))</f>
        <v/>
      </c>
      <c r="N152" s="35" t="str">
        <f>IF($A152="","",IF(LEFT($A152,1)=N$13,$F152,""))</f>
        <v/>
      </c>
      <c r="O152" s="35" t="str">
        <f>IF($A152="","",IF(LEFT($A152,1)=O$13,$F152,""))</f>
        <v/>
      </c>
      <c r="P152" s="35" t="str">
        <f>IF($A152="","",IF(LEFT($A152,1)=P$13,$F152,""))</f>
        <v/>
      </c>
      <c r="Q152" s="35" t="str">
        <f>IF($A152="","",IF(LEFT($A152,1)=Q$13,$F152,""))</f>
        <v/>
      </c>
      <c r="R152" s="35"/>
      <c r="S152" s="29"/>
      <c r="T152" s="21" t="s">
        <v>128</v>
      </c>
      <c r="U152" s="21" t="s">
        <v>204</v>
      </c>
      <c r="V152" s="124" t="s">
        <v>240</v>
      </c>
      <c r="W152" s="21" t="s">
        <v>15</v>
      </c>
    </row>
    <row r="153" spans="1:24">
      <c r="A153" s="36"/>
      <c r="B153" s="62" t="s">
        <v>115</v>
      </c>
      <c r="C153" s="37" t="str">
        <f>IF(A153="","",VLOOKUP($A$148,IF(LEN(A153)=2,U15GB,U15GA),VLOOKUP(LEFT(A153,1),club,6,FALSE),FALSE))</f>
        <v/>
      </c>
      <c r="D153" s="37" t="str">
        <f>IF(A153="","",VLOOKUP(LEFT(A153,1),club,2,FALSE))</f>
        <v/>
      </c>
      <c r="E153" s="93"/>
      <c r="F153" s="37">
        <f>Decsheets!$V$9</f>
        <v>4.0</v>
      </c>
      <c r="G153" s="29"/>
      <c r="H153" s="29"/>
      <c r="I153" s="39"/>
      <c r="J153" s="35" t="str">
        <f>IF($A153="","",IF(LEFT($A153,1)=J$13,$F153,""))</f>
        <v/>
      </c>
      <c r="K153" s="35" t="str">
        <f>IF($A153="","",IF(LEFT($A153,1)=K$13,$F153,""))</f>
        <v/>
      </c>
      <c r="L153" s="35" t="str">
        <f>IF($A153="","",IF(LEFT($A153,1)=L$13,$F153,""))</f>
        <v/>
      </c>
      <c r="M153" s="35" t="str">
        <f>IF($A153="","",IF(LEFT($A153,1)=M$13,$F153,""))</f>
        <v/>
      </c>
      <c r="N153" s="35" t="str">
        <f>IF($A153="","",IF(LEFT($A153,1)=N$13,$F153,""))</f>
        <v/>
      </c>
      <c r="O153" s="35" t="str">
        <f>IF($A153="","",IF(LEFT($A153,1)=O$13,$F153,""))</f>
        <v/>
      </c>
      <c r="P153" s="35" t="str">
        <f>IF($A153="","",IF(LEFT($A153,1)=P$13,$F153,""))</f>
        <v/>
      </c>
      <c r="Q153" s="35" t="str">
        <f>IF($A153="","",IF(LEFT($A153,1)=Q$13,$F153,""))</f>
        <v/>
      </c>
      <c r="R153" s="35"/>
      <c r="S153" s="29"/>
      <c r="T153" s="21" t="s">
        <v>128</v>
      </c>
      <c r="U153" s="21" t="s">
        <v>204</v>
      </c>
      <c r="V153" s="124" t="s">
        <v>240</v>
      </c>
      <c r="W153" s="21" t="s">
        <v>15</v>
      </c>
    </row>
    <row r="154" spans="1:24">
      <c r="A154" s="36"/>
      <c r="B154" s="62" t="s">
        <v>116</v>
      </c>
      <c r="C154" s="37" t="str">
        <f>IF(A154="","",VLOOKUP($A$148,IF(LEN(A154)=2,U15GB,U15GA),VLOOKUP(LEFT(A154,1),club,6,FALSE),FALSE))</f>
        <v/>
      </c>
      <c r="D154" s="37" t="str">
        <f>IF(A154="","",VLOOKUP(LEFT(A154,1),club,2,FALSE))</f>
        <v/>
      </c>
      <c r="E154" s="93"/>
      <c r="F154" s="37">
        <f>Decsheets!$V$10</f>
        <v>3.0</v>
      </c>
      <c r="G154" s="29"/>
      <c r="H154" s="29"/>
      <c r="I154" s="39"/>
      <c r="J154" s="35" t="str">
        <f>IF($A154="","",IF(LEFT($A154,1)=J$13,$F154,""))</f>
        <v/>
      </c>
      <c r="K154" s="35" t="str">
        <f>IF($A154="","",IF(LEFT($A154,1)=K$13,$F154,""))</f>
        <v/>
      </c>
      <c r="L154" s="35" t="str">
        <f>IF($A154="","",IF(LEFT($A154,1)=L$13,$F154,""))</f>
        <v/>
      </c>
      <c r="M154" s="35" t="str">
        <f>IF($A154="","",IF(LEFT($A154,1)=M$13,$F154,""))</f>
        <v/>
      </c>
      <c r="N154" s="35" t="str">
        <f>IF($A154="","",IF(LEFT($A154,1)=N$13,$F154,""))</f>
        <v/>
      </c>
      <c r="O154" s="35" t="str">
        <f>IF($A154="","",IF(LEFT($A154,1)=O$13,$F154,""))</f>
        <v/>
      </c>
      <c r="P154" s="35" t="str">
        <f>IF($A154="","",IF(LEFT($A154,1)=P$13,$F154,""))</f>
        <v/>
      </c>
      <c r="Q154" s="35" t="str">
        <f>IF($A154="","",IF(LEFT($A154,1)=Q$13,$F154,""))</f>
        <v/>
      </c>
      <c r="R154" s="35"/>
      <c r="S154" s="29"/>
      <c r="T154" s="21" t="s">
        <v>128</v>
      </c>
      <c r="U154" s="21" t="s">
        <v>204</v>
      </c>
      <c r="V154" s="124" t="s">
        <v>240</v>
      </c>
      <c r="W154" s="21" t="s">
        <v>15</v>
      </c>
    </row>
    <row r="155" spans="1:24">
      <c r="A155" s="36"/>
      <c r="B155" s="62" t="s">
        <v>117</v>
      </c>
      <c r="C155" s="37" t="str">
        <f>IF(A155="","",VLOOKUP($A$148,IF(LEN(A155)=2,U15GB,U15GA),VLOOKUP(LEFT(A155,1),club,6,FALSE),FALSE))</f>
        <v/>
      </c>
      <c r="D155" s="37" t="str">
        <f>IF(A155="","",VLOOKUP(LEFT(A155,1),club,2,FALSE))</f>
        <v/>
      </c>
      <c r="E155" s="93"/>
      <c r="F155" s="37">
        <f>Decsheets!$V$11</f>
        <v>2.0</v>
      </c>
      <c r="G155" s="29"/>
      <c r="H155" s="29"/>
      <c r="I155" s="39"/>
      <c r="J155" s="35" t="str">
        <f>IF($A155="","",IF(LEFT($A155,1)=J$13,$F155,""))</f>
        <v/>
      </c>
      <c r="K155" s="35" t="str">
        <f>IF($A155="","",IF(LEFT($A155,1)=K$13,$F155,""))</f>
        <v/>
      </c>
      <c r="L155" s="35" t="str">
        <f>IF($A155="","",IF(LEFT($A155,1)=L$13,$F155,""))</f>
        <v/>
      </c>
      <c r="M155" s="35" t="str">
        <f>IF($A155="","",IF(LEFT($A155,1)=M$13,$F155,""))</f>
        <v/>
      </c>
      <c r="N155" s="35" t="str">
        <f>IF($A155="","",IF(LEFT($A155,1)=N$13,$F155,""))</f>
        <v/>
      </c>
      <c r="O155" s="35" t="str">
        <f>IF($A155="","",IF(LEFT($A155,1)=O$13,$F155,""))</f>
        <v/>
      </c>
      <c r="P155" s="35" t="str">
        <f>IF($A155="","",IF(LEFT($A155,1)=P$13,$F155,""))</f>
        <v/>
      </c>
      <c r="Q155" s="35" t="str">
        <f>IF($A155="","",IF(LEFT($A155,1)=Q$13,$F155,""))</f>
        <v/>
      </c>
      <c r="R155" s="35"/>
      <c r="S155" s="29"/>
      <c r="T155" s="21" t="s">
        <v>128</v>
      </c>
      <c r="U155" s="21" t="s">
        <v>204</v>
      </c>
      <c r="V155" s="124" t="s">
        <v>240</v>
      </c>
      <c r="W155" s="21" t="s">
        <v>15</v>
      </c>
    </row>
    <row r="156" spans="1:24">
      <c r="A156" s="36"/>
      <c r="B156" s="62" t="s">
        <v>118</v>
      </c>
      <c r="C156" s="37" t="str">
        <f>IF(A156="","",VLOOKUP($A$148,IF(LEN(A156)=2,U15GB,U15GA),VLOOKUP(LEFT(A156,1),club,6,FALSE),FALSE))</f>
        <v/>
      </c>
      <c r="D156" s="37" t="str">
        <f>IF(A156="","",VLOOKUP(LEFT(A156,1),club,2,FALSE))</f>
        <v/>
      </c>
      <c r="E156" s="93"/>
      <c r="F156" s="37">
        <f>Decsheets!$V$12</f>
        <v>1.0</v>
      </c>
      <c r="G156" s="29"/>
      <c r="H156" s="29"/>
      <c r="I156" s="39"/>
      <c r="J156" s="35" t="str">
        <f>IF($A156="","",IF(LEFT($A156,1)=J$13,$F156,""))</f>
        <v/>
      </c>
      <c r="K156" s="35" t="str">
        <f>IF($A156="","",IF(LEFT($A156,1)=K$13,$F156,""))</f>
        <v/>
      </c>
      <c r="L156" s="35" t="str">
        <f>IF($A156="","",IF(LEFT($A156,1)=L$13,$F156,""))</f>
        <v/>
      </c>
      <c r="M156" s="35" t="str">
        <f>IF($A156="","",IF(LEFT($A156,1)=M$13,$F156,""))</f>
        <v/>
      </c>
      <c r="N156" s="35" t="str">
        <f>IF($A156="","",IF(LEFT($A156,1)=N$13,$F156,""))</f>
        <v/>
      </c>
      <c r="O156" s="35" t="str">
        <f>IF($A156="","",IF(LEFT($A156,1)=O$13,$F156,""))</f>
        <v/>
      </c>
      <c r="P156" s="35" t="str">
        <f>IF($A156="","",IF(LEFT($A156,1)=P$13,$F156,""))</f>
        <v/>
      </c>
      <c r="Q156" s="35" t="str">
        <f>IF($A156="","",IF(LEFT($A156,1)=Q$13,$F156,""))</f>
        <v/>
      </c>
      <c r="R156" s="35">
        <f>SUM(Decsheets!$V$5:$V$13)-(SUM(J149:Q156))</f>
        <v>21.0</v>
      </c>
      <c r="S156" s="29"/>
      <c r="T156" s="21" t="s">
        <v>128</v>
      </c>
      <c r="U156" s="21" t="s">
        <v>204</v>
      </c>
      <c r="V156" s="124" t="s">
        <v>240</v>
      </c>
      <c r="W156" s="21" t="s">
        <v>15</v>
      </c>
    </row>
    <row r="157" spans="1:24" s="21" customFormat="1">
      <c r="A157" s="32" t="s">
        <v>169</v>
      </c>
      <c r="B157" s="61"/>
      <c r="C157" s="40" t="s">
        <v>243</v>
      </c>
      <c r="D157" s="39"/>
      <c r="E157" s="28" t="s">
        <v>145</v>
      </c>
      <c r="F157" s="39"/>
      <c r="G157" s="29"/>
      <c r="H157" s="29"/>
      <c r="I157" s="29"/>
      <c r="J157" s="35"/>
      <c r="K157" s="35"/>
      <c r="L157" s="35"/>
      <c r="M157" s="35"/>
      <c r="N157" s="35"/>
      <c r="O157" s="35"/>
      <c r="P157" s="35"/>
      <c r="Q157" s="35"/>
      <c r="R157" s="35"/>
      <c r="S157" s="29" t="s">
        <v>169</v>
      </c>
    </row>
    <row r="158" spans="1:24">
      <c r="A158" s="36" t="s">
        <v>133</v>
      </c>
      <c r="B158" s="62">
        <v>1.0</v>
      </c>
      <c r="C158" s="37" t="str">
        <f>IF(A158="","",VLOOKUP($A$157,IF(LEN(A158)=2,U15GB,U15GA),VLOOKUP(LEFT(A158,1),club,6,FALSE),FALSE))</f>
        <v>Shaftesbury</v>
      </c>
      <c r="D158" s="37" t="str">
        <f>IF(A158="","",VLOOKUP(LEFT(A158,1),club,2,FALSE))</f>
        <v>Shaftesbury</v>
      </c>
      <c r="E158" s="93">
        <v>52.75</v>
      </c>
      <c r="F158" s="37">
        <f>Decsheets!$U$5</f>
        <v>16.0</v>
      </c>
      <c r="G158" s="29"/>
      <c r="H158" s="29"/>
      <c r="I158" s="39"/>
      <c r="J158" s="35" t="str">
        <f>IF($A158="","",IF(LEFT($A158,1)=J$13,$F158,""))</f>
        <v/>
      </c>
      <c r="K158" s="35" t="str">
        <f>IF($A158="","",IF(LEFT($A158,1)=K$13,$F158,""))</f>
        <v/>
      </c>
      <c r="L158" s="35" t="str">
        <f>IF($A158="","",IF(LEFT($A158,1)=L$13,$F158,""))</f>
        <v/>
      </c>
      <c r="M158" s="35" t="str">
        <f>IF($A158="","",IF(LEFT($A158,1)=M$13,$F158,""))</f>
        <v/>
      </c>
      <c r="N158" s="35" t="str">
        <f>IF($A158="","",IF(LEFT($A158,1)=N$13,$F158,""))</f>
        <v/>
      </c>
      <c r="O158" s="35" t="str">
        <f>IF($A158="","",IF(LEFT($A158,1)=O$13,$F158,""))</f>
        <v/>
      </c>
      <c r="P158" s="35" t="str">
        <f>IF($A158="","",IF(LEFT($A158,1)=P$13,$F158,""))</f>
        <v/>
      </c>
      <c r="Q158" s="35">
        <f>IF($A158="","",IF(LEFT($A158,1)=Q$13,$F158,""))</f>
        <v>16.0</v>
      </c>
      <c r="R158" s="35"/>
      <c r="S158" s="29"/>
      <c r="T158" s="21" t="s">
        <v>128</v>
      </c>
      <c r="U158" s="21" t="s">
        <v>204</v>
      </c>
      <c r="V158" s="124" t="s">
        <v>169</v>
      </c>
      <c r="W158" s="21"/>
    </row>
    <row r="159" spans="1:24">
      <c r="A159" s="36" t="s">
        <v>130</v>
      </c>
      <c r="B159" s="62">
        <v>2.0</v>
      </c>
      <c r="C159" s="37" t="str">
        <f>IF(A159="","",VLOOKUP($A$157,IF(LEN(A159)=2,U15GB,U15GA),VLOOKUP(LEFT(A159,1),club,6,FALSE),FALSE))</f>
        <v>Heathside</v>
      </c>
      <c r="D159" s="37" t="str">
        <f>IF(A159="","",VLOOKUP(LEFT(A159,1),club,2,FALSE))</f>
        <v>Heathside</v>
      </c>
      <c r="E159" s="93">
        <v>56.38</v>
      </c>
      <c r="F159" s="37">
        <f>Decsheets!$U$6</f>
        <v>14.0</v>
      </c>
      <c r="G159" s="29"/>
      <c r="H159" s="29"/>
      <c r="I159" s="39"/>
      <c r="J159" s="35" t="str">
        <f>IF($A159="","",IF(LEFT($A159,1)=J$13,$F159,""))</f>
        <v/>
      </c>
      <c r="K159" s="35" t="str">
        <f>IF($A159="","",IF(LEFT($A159,1)=K$13,$F159,""))</f>
        <v/>
      </c>
      <c r="L159" s="35" t="str">
        <f>IF($A159="","",IF(LEFT($A159,1)=L$13,$F159,""))</f>
        <v/>
      </c>
      <c r="M159" s="35">
        <f>IF($A159="","",IF(LEFT($A159,1)=M$13,$F159,""))</f>
        <v>14.0</v>
      </c>
      <c r="N159" s="35" t="str">
        <f>IF($A159="","",IF(LEFT($A159,1)=N$13,$F159,""))</f>
        <v/>
      </c>
      <c r="O159" s="35" t="str">
        <f>IF($A159="","",IF(LEFT($A159,1)=O$13,$F159,""))</f>
        <v/>
      </c>
      <c r="P159" s="35" t="str">
        <f>IF($A159="","",IF(LEFT($A159,1)=P$13,$F159,""))</f>
        <v/>
      </c>
      <c r="Q159" s="35" t="str">
        <f>IF($A159="","",IF(LEFT($A159,1)=Q$13,$F159,""))</f>
        <v/>
      </c>
      <c r="R159" s="35"/>
      <c r="S159" s="29"/>
      <c r="T159" s="21" t="s">
        <v>128</v>
      </c>
      <c r="U159" s="21" t="s">
        <v>204</v>
      </c>
      <c r="V159" s="124" t="s">
        <v>169</v>
      </c>
    </row>
    <row r="160" spans="1:24">
      <c r="A160" s="36" t="s">
        <v>131</v>
      </c>
      <c r="B160" s="62">
        <v>3.0</v>
      </c>
      <c r="C160" s="37" t="str">
        <f>IF(A160="","",VLOOKUP($A$157,IF(LEN(A160)=2,U15GB,U15GA),VLOOKUP(LEFT(A160,1),club,6,FALSE),FALSE))</f>
        <v>Highgate</v>
      </c>
      <c r="D160" s="37" t="str">
        <f>IF(A160="","",VLOOKUP(LEFT(A160,1),club,2,FALSE))</f>
        <v>Highgate</v>
      </c>
      <c r="E160" s="93">
        <v>63.65</v>
      </c>
      <c r="F160" s="37">
        <f>Decsheets!$U$7</f>
        <v>12.0</v>
      </c>
      <c r="G160" s="29"/>
      <c r="H160" s="29"/>
      <c r="I160" s="39"/>
      <c r="J160" s="35" t="str">
        <f>IF($A160="","",IF(LEFT($A160,1)=J$13,$F160,""))</f>
        <v/>
      </c>
      <c r="K160" s="35" t="str">
        <f>IF($A160="","",IF(LEFT($A160,1)=K$13,$F160,""))</f>
        <v/>
      </c>
      <c r="L160" s="35">
        <f>IF($A160="","",IF(LEFT($A160,1)=L$13,$F160,""))</f>
        <v>12.0</v>
      </c>
      <c r="M160" s="35" t="str">
        <f>IF($A160="","",IF(LEFT($A160,1)=M$13,$F160,""))</f>
        <v/>
      </c>
      <c r="N160" s="35" t="str">
        <f>IF($A160="","",IF(LEFT($A160,1)=N$13,$F160,""))</f>
        <v/>
      </c>
      <c r="O160" s="35" t="str">
        <f>IF($A160="","",IF(LEFT($A160,1)=O$13,$F160,""))</f>
        <v/>
      </c>
      <c r="P160" s="35" t="str">
        <f>IF($A160="","",IF(LEFT($A160,1)=P$13,$F160,""))</f>
        <v/>
      </c>
      <c r="Q160" s="35" t="str">
        <f>IF($A160="","",IF(LEFT($A160,1)=Q$13,$F160,""))</f>
        <v/>
      </c>
      <c r="R160" s="35"/>
      <c r="S160" s="29"/>
      <c r="T160" s="21" t="s">
        <v>128</v>
      </c>
      <c r="U160" s="21" t="s">
        <v>204</v>
      </c>
      <c r="V160" s="124" t="s">
        <v>169</v>
      </c>
    </row>
    <row r="161" spans="1:24">
      <c r="A161" s="36"/>
      <c r="B161" s="62" t="s">
        <v>114</v>
      </c>
      <c r="C161" s="37" t="str">
        <f>IF(A161="","",VLOOKUP($A$157,IF(LEN(A161)=2,U15GB,U15GA),VLOOKUP(LEFT(A161,1),club,6,FALSE),FALSE))</f>
        <v/>
      </c>
      <c r="D161" s="37" t="str">
        <f>IF(A161="","",VLOOKUP(LEFT(A161,1),club,2,FALSE))</f>
        <v/>
      </c>
      <c r="E161" s="93"/>
      <c r="F161" s="37">
        <f>Decsheets!$U$8</f>
        <v>10.0</v>
      </c>
      <c r="G161" s="29"/>
      <c r="H161" s="29"/>
      <c r="I161" s="39"/>
      <c r="J161" s="35" t="str">
        <f>IF($A161="","",IF(LEFT($A161,1)=J$13,$F161,""))</f>
        <v/>
      </c>
      <c r="K161" s="35" t="str">
        <f>IF($A161="","",IF(LEFT($A161,1)=K$13,$F161,""))</f>
        <v/>
      </c>
      <c r="L161" s="35" t="str">
        <f>IF($A161="","",IF(LEFT($A161,1)=L$13,$F161,""))</f>
        <v/>
      </c>
      <c r="M161" s="35" t="str">
        <f>IF($A161="","",IF(LEFT($A161,1)=M$13,$F161,""))</f>
        <v/>
      </c>
      <c r="N161" s="35" t="str">
        <f>IF($A161="","",IF(LEFT($A161,1)=N$13,$F161,""))</f>
        <v/>
      </c>
      <c r="O161" s="35" t="str">
        <f>IF($A161="","",IF(LEFT($A161,1)=O$13,$F161,""))</f>
        <v/>
      </c>
      <c r="P161" s="35" t="str">
        <f>IF($A161="","",IF(LEFT($A161,1)=P$13,$F161,""))</f>
        <v/>
      </c>
      <c r="Q161" s="35" t="str">
        <f>IF($A161="","",IF(LEFT($A161,1)=Q$13,$F161,""))</f>
        <v/>
      </c>
      <c r="R161" s="35"/>
      <c r="S161" s="29"/>
      <c r="T161" s="21" t="s">
        <v>128</v>
      </c>
      <c r="U161" s="21" t="s">
        <v>204</v>
      </c>
      <c r="V161" s="124" t="s">
        <v>169</v>
      </c>
    </row>
    <row r="162" spans="1:24">
      <c r="A162" s="36"/>
      <c r="B162" s="62" t="s">
        <v>115</v>
      </c>
      <c r="C162" s="37" t="str">
        <f>IF(A162="","",VLOOKUP($A$157,IF(LEN(A162)=2,U15GB,U15GA),VLOOKUP(LEFT(A162,1),club,6,FALSE),FALSE))</f>
        <v/>
      </c>
      <c r="D162" s="37" t="str">
        <f>IF(A162="","",VLOOKUP(LEFT(A162,1),club,2,FALSE))</f>
        <v/>
      </c>
      <c r="E162" s="93"/>
      <c r="F162" s="37">
        <f>Decsheets!$U$9</f>
        <v>8.0</v>
      </c>
      <c r="G162" s="29"/>
      <c r="H162" s="29"/>
      <c r="I162" s="39"/>
      <c r="J162" s="35" t="str">
        <f>IF($A162="","",IF(LEFT($A162,1)=J$13,$F162,""))</f>
        <v/>
      </c>
      <c r="K162" s="35" t="str">
        <f>IF($A162="","",IF(LEFT($A162,1)=K$13,$F162,""))</f>
        <v/>
      </c>
      <c r="L162" s="35" t="str">
        <f>IF($A162="","",IF(LEFT($A162,1)=L$13,$F162,""))</f>
        <v/>
      </c>
      <c r="M162" s="35" t="str">
        <f>IF($A162="","",IF(LEFT($A162,1)=M$13,$F162,""))</f>
        <v/>
      </c>
      <c r="N162" s="35" t="str">
        <f>IF($A162="","",IF(LEFT($A162,1)=N$13,$F162,""))</f>
        <v/>
      </c>
      <c r="O162" s="35" t="str">
        <f>IF($A162="","",IF(LEFT($A162,1)=O$13,$F162,""))</f>
        <v/>
      </c>
      <c r="P162" s="35" t="str">
        <f>IF($A162="","",IF(LEFT($A162,1)=P$13,$F162,""))</f>
        <v/>
      </c>
      <c r="Q162" s="35" t="str">
        <f>IF($A162="","",IF(LEFT($A162,1)=Q$13,$F162,""))</f>
        <v/>
      </c>
      <c r="R162" s="35"/>
      <c r="S162" s="29"/>
      <c r="T162" s="21" t="s">
        <v>128</v>
      </c>
      <c r="U162" s="21" t="s">
        <v>204</v>
      </c>
      <c r="V162" s="124" t="s">
        <v>169</v>
      </c>
    </row>
    <row r="163" spans="1:24">
      <c r="A163" s="36"/>
      <c r="B163" s="62" t="s">
        <v>116</v>
      </c>
      <c r="C163" s="37" t="str">
        <f>IF(A163="","",VLOOKUP($A$157,IF(LEN(A163)=2,U15GB,U15GA),VLOOKUP(LEFT(A163,1),club,6,FALSE),FALSE))</f>
        <v/>
      </c>
      <c r="D163" s="37" t="str">
        <f>IF(A163="","",VLOOKUP(LEFT(A163,1),club,2,FALSE))</f>
        <v/>
      </c>
      <c r="E163" s="93"/>
      <c r="F163" s="37">
        <f>Decsheets!$U$10</f>
        <v>6.0</v>
      </c>
      <c r="G163" s="29"/>
      <c r="H163" s="29"/>
      <c r="I163" s="39"/>
      <c r="J163" s="35" t="str">
        <f>IF($A163="","",IF(LEFT($A163,1)=J$13,$F163,""))</f>
        <v/>
      </c>
      <c r="K163" s="35" t="str">
        <f>IF($A163="","",IF(LEFT($A163,1)=K$13,$F163,""))</f>
        <v/>
      </c>
      <c r="L163" s="35" t="str">
        <f>IF($A163="","",IF(LEFT($A163,1)=L$13,$F163,""))</f>
        <v/>
      </c>
      <c r="M163" s="35" t="str">
        <f>IF($A163="","",IF(LEFT($A163,1)=M$13,$F163,""))</f>
        <v/>
      </c>
      <c r="N163" s="35" t="str">
        <f>IF($A163="","",IF(LEFT($A163,1)=N$13,$F163,""))</f>
        <v/>
      </c>
      <c r="O163" s="35" t="str">
        <f>IF($A163="","",IF(LEFT($A163,1)=O$13,$F163,""))</f>
        <v/>
      </c>
      <c r="P163" s="35" t="str">
        <f>IF($A163="","",IF(LEFT($A163,1)=P$13,$F163,""))</f>
        <v/>
      </c>
      <c r="Q163" s="35" t="str">
        <f>IF($A163="","",IF(LEFT($A163,1)=Q$13,$F163,""))</f>
        <v/>
      </c>
      <c r="R163" s="35"/>
      <c r="S163" s="29"/>
      <c r="T163" s="21" t="s">
        <v>128</v>
      </c>
      <c r="U163" s="21" t="s">
        <v>204</v>
      </c>
      <c r="V163" s="124" t="s">
        <v>169</v>
      </c>
    </row>
    <row r="164" spans="1:24">
      <c r="A164" s="36"/>
      <c r="B164" s="62" t="s">
        <v>117</v>
      </c>
      <c r="C164" s="37" t="str">
        <f>IF(A164="","",VLOOKUP($A$157,IF(LEN(A164)=2,U15GB,U15GA),VLOOKUP(LEFT(A164,1),club,6,FALSE),FALSE))</f>
        <v/>
      </c>
      <c r="D164" s="37" t="str">
        <f>IF(A164="","",VLOOKUP(LEFT(A164,1),club,2,FALSE))</f>
        <v/>
      </c>
      <c r="E164" s="93"/>
      <c r="F164" s="37">
        <f>Decsheets!$U$11</f>
        <v>4.0</v>
      </c>
      <c r="G164" s="29"/>
      <c r="H164" s="29"/>
      <c r="I164" s="39"/>
      <c r="J164" s="35" t="str">
        <f>IF($A164="","",IF(LEFT($A164,1)=J$13,$F164,""))</f>
        <v/>
      </c>
      <c r="K164" s="35" t="str">
        <f>IF($A164="","",IF(LEFT($A164,1)=K$13,$F164,""))</f>
        <v/>
      </c>
      <c r="L164" s="35" t="str">
        <f>IF($A164="","",IF(LEFT($A164,1)=L$13,$F164,""))</f>
        <v/>
      </c>
      <c r="M164" s="35" t="str">
        <f>IF($A164="","",IF(LEFT($A164,1)=M$13,$F164,""))</f>
        <v/>
      </c>
      <c r="N164" s="35" t="str">
        <f>IF($A164="","",IF(LEFT($A164,1)=N$13,$F164,""))</f>
        <v/>
      </c>
      <c r="O164" s="35" t="str">
        <f>IF($A164="","",IF(LEFT($A164,1)=O$13,$F164,""))</f>
        <v/>
      </c>
      <c r="P164" s="35" t="str">
        <f>IF($A164="","",IF(LEFT($A164,1)=P$13,$F164,""))</f>
        <v/>
      </c>
      <c r="Q164" s="35" t="str">
        <f>IF($A164="","",IF(LEFT($A164,1)=Q$13,$F164,""))</f>
        <v/>
      </c>
      <c r="R164" s="35"/>
      <c r="S164" s="29"/>
      <c r="T164" s="21" t="s">
        <v>128</v>
      </c>
      <c r="U164" s="21" t="s">
        <v>204</v>
      </c>
      <c r="V164" s="124" t="s">
        <v>169</v>
      </c>
    </row>
    <row r="165" spans="1:24">
      <c r="A165" s="36"/>
      <c r="B165" s="62" t="s">
        <v>118</v>
      </c>
      <c r="C165" s="37" t="str">
        <f>IF(A165="","",VLOOKUP($A$157,IF(LEN(A165)=2,U15GB,U15GA),VLOOKUP(LEFT(A165,1),club,6,FALSE),FALSE))</f>
        <v/>
      </c>
      <c r="D165" s="37" t="str">
        <f>IF(A165="","",VLOOKUP(LEFT(A165,1),club,2,FALSE))</f>
        <v/>
      </c>
      <c r="E165" s="93"/>
      <c r="F165" s="37">
        <f>Decsheets!$U$12</f>
        <v>2.0</v>
      </c>
      <c r="G165" s="29"/>
      <c r="H165" s="29"/>
      <c r="I165" s="39"/>
      <c r="J165" s="35" t="str">
        <f>IF($A165="","",IF(LEFT($A165,1)=J$13,$F165,""))</f>
        <v/>
      </c>
      <c r="K165" s="35" t="str">
        <f>IF($A165="","",IF(LEFT($A165,1)=K$13,$F165,""))</f>
        <v/>
      </c>
      <c r="L165" s="35" t="str">
        <f>IF($A165="","",IF(LEFT($A165,1)=L$13,$F165,""))</f>
        <v/>
      </c>
      <c r="M165" s="35" t="str">
        <f>IF($A165="","",IF(LEFT($A165,1)=M$13,$F165,""))</f>
        <v/>
      </c>
      <c r="N165" s="35" t="str">
        <f>IF($A165="","",IF(LEFT($A165,1)=N$13,$F165,""))</f>
        <v/>
      </c>
      <c r="O165" s="35" t="str">
        <f>IF($A165="","",IF(LEFT($A165,1)=O$13,$F165,""))</f>
        <v/>
      </c>
      <c r="P165" s="35" t="str">
        <f>IF($A165="","",IF(LEFT($A165,1)=P$13,$F165,""))</f>
        <v/>
      </c>
      <c r="Q165" s="35" t="str">
        <f>IF($A165="","",IF(LEFT($A165,1)=Q$13,$F165,""))</f>
        <v/>
      </c>
      <c r="R165" s="35">
        <f>SUM(Decsheets!$U$5:$U$12)-(SUM(J158:Q165))</f>
        <v>30.0</v>
      </c>
      <c r="S165" s="29"/>
      <c r="T165" s="21" t="s">
        <v>128</v>
      </c>
      <c r="U165" s="21" t="s">
        <v>204</v>
      </c>
      <c r="V165" s="124" t="s">
        <v>169</v>
      </c>
    </row>
  </sheetData>
  <mergeCells count="3">
    <mergeCell ref="P1:R1"/>
    <mergeCell ref="R11:R13"/>
    <mergeCell ref="A1:D1"/>
  </mergeCells>
  <conditionalFormatting sqref="E15:E21">
    <cfRule type="expression" dxfId="31" priority="26">
      <formula>IF($E15="",FALSE,$E14&gt;$E15)</formula>
    </cfRule>
  </conditionalFormatting>
  <conditionalFormatting sqref="E24:E30">
    <cfRule type="expression" dxfId="32" priority="25">
      <formula>IF($E24="",FALSE,$E23&gt;$E24)</formula>
    </cfRule>
  </conditionalFormatting>
  <conditionalFormatting sqref="E33:E39">
    <cfRule type="expression" dxfId="33" priority="24">
      <formula>IF($E33="",FALSE,$E32&gt;$E33)</formula>
    </cfRule>
  </conditionalFormatting>
  <conditionalFormatting sqref="E42:E48">
    <cfRule type="expression" dxfId="34" priority="23">
      <formula>IF($E42="",FALSE,$E41&gt;$E42)</formula>
    </cfRule>
  </conditionalFormatting>
  <conditionalFormatting sqref="E69:E75">
    <cfRule type="expression" dxfId="35" priority="22">
      <formula>IF($E69="",FALSE,$E68&gt;$E69)</formula>
    </cfRule>
  </conditionalFormatting>
  <conditionalFormatting sqref="E78:E84">
    <cfRule type="expression" dxfId="36" priority="21">
      <formula>IF($E78="",FALSE,$E77&gt;$E78)</formula>
    </cfRule>
  </conditionalFormatting>
  <conditionalFormatting sqref="E51:E57">
    <cfRule type="expression" dxfId="37" priority="20">
      <formula>IF($E51="",FALSE,$E50&gt;$E51)</formula>
    </cfRule>
  </conditionalFormatting>
  <conditionalFormatting sqref="E60:E66">
    <cfRule type="expression" dxfId="38" priority="19">
      <formula>IF($E60="",FALSE,$E59&gt;$E60)</formula>
    </cfRule>
  </conditionalFormatting>
  <conditionalFormatting sqref="E87">
    <cfRule type="expression" dxfId="39" priority="18">
      <formula>IF($E87="",FALSE,$E86&lt;$E87)</formula>
    </cfRule>
  </conditionalFormatting>
  <conditionalFormatting sqref="E88:E93">
    <cfRule type="expression" dxfId="40" priority="17">
      <formula>IF($E88="",FALSE,$E87&lt;$E88)</formula>
    </cfRule>
  </conditionalFormatting>
  <conditionalFormatting sqref="E96">
    <cfRule type="expression" dxfId="41" priority="16">
      <formula>IF($E96="",FALSE,$E95&lt;$E96)</formula>
    </cfRule>
  </conditionalFormatting>
  <conditionalFormatting sqref="E97:E102">
    <cfRule type="expression" dxfId="42" priority="15">
      <formula>IF($E97="",FALSE,$E96&lt;$E97)</formula>
    </cfRule>
  </conditionalFormatting>
  <conditionalFormatting sqref="E105">
    <cfRule type="expression" dxfId="43" priority="14">
      <formula>IF($E105="",FALSE,$E104&lt;$E105)</formula>
    </cfRule>
  </conditionalFormatting>
  <conditionalFormatting sqref="E106:E111">
    <cfRule type="expression" dxfId="44" priority="13">
      <formula>IF($E106="",FALSE,$E105&lt;$E106)</formula>
    </cfRule>
  </conditionalFormatting>
  <conditionalFormatting sqref="E114">
    <cfRule type="expression" dxfId="45" priority="12">
      <formula>IF($E114="",FALSE,$E113&lt;$E114)</formula>
    </cfRule>
  </conditionalFormatting>
  <conditionalFormatting sqref="E115:E120">
    <cfRule type="expression" dxfId="46" priority="11">
      <formula>IF($E115="",FALSE,$E114&lt;$E115)</formula>
    </cfRule>
  </conditionalFormatting>
  <conditionalFormatting sqref="E124:E129">
    <cfRule type="expression" dxfId="47" priority="9">
      <formula>IF($E124="",FALSE,$E123&lt;$E124)</formula>
    </cfRule>
  </conditionalFormatting>
  <conditionalFormatting sqref="E132">
    <cfRule type="expression" dxfId="48" priority="8">
      <formula>IF($E132="",FALSE,$E131&lt;$E132)</formula>
    </cfRule>
  </conditionalFormatting>
  <conditionalFormatting sqref="E133:E138">
    <cfRule type="expression" dxfId="49" priority="7">
      <formula>IF($E133="",FALSE,$E132&lt;$E133)</formula>
    </cfRule>
  </conditionalFormatting>
  <conditionalFormatting sqref="E141">
    <cfRule type="expression" dxfId="50" priority="6">
      <formula>IF($E141="",FALSE,$E140&lt;$E141)</formula>
    </cfRule>
  </conditionalFormatting>
  <conditionalFormatting sqref="E142:E147">
    <cfRule type="expression" dxfId="51" priority="5">
      <formula>IF($E142="",FALSE,$E141&lt;$E142)</formula>
    </cfRule>
  </conditionalFormatting>
  <conditionalFormatting sqref="E150">
    <cfRule type="expression" dxfId="52" priority="4">
      <formula>IF($E150="",FALSE,$E149&lt;$E150)</formula>
    </cfRule>
  </conditionalFormatting>
  <conditionalFormatting sqref="E151:E156">
    <cfRule type="expression" dxfId="53" priority="3">
      <formula>IF($E151="",FALSE,$E150&lt;$E151)</formula>
    </cfRule>
  </conditionalFormatting>
  <conditionalFormatting sqref="E159:E165">
    <cfRule type="expression" dxfId="54" priority="2">
      <formula>IF($E159="",FALSE,$E158&gt;$E159)</formula>
    </cfRule>
  </conditionalFormatting>
  <conditionalFormatting sqref="E123">
    <cfRule type="expression" dxfId="55" priority="1">
      <formula>IF($E123="",FALSE,$E122&lt;$E123)</formula>
    </cfRule>
  </conditionalFormatting>
  <hyperlinks>
    <hyperlink ref="Q3" location="Decsheets!A1" display="Dec"/>
    <hyperlink ref="R3" location="Timetable!A1" display="Timetable"/>
    <hyperlink ref="P3" location="Home!A1" display="Home"/>
  </hyperlinks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X147"/>
  <sheetViews>
    <sheetView showGridLines="1" workbookViewId="0" topLeftCell="A1">
      <selection activeCell="A1" sqref="A1"/>
    </sheetView>
  </sheetViews>
  <sheetFormatPr defaultRowHeight="15"/>
  <cols>
    <col min="1" max="1" width="8.42578125" customWidth="1"/>
    <col min="2" max="2" width="3.28515625" style="21" customWidth="1"/>
    <col min="3" max="3" width="37.5703125" customWidth="1"/>
    <col min="4" max="4" width="29.5703125" customWidth="1"/>
    <col min="5" max="5" width="10.5703125" style="98" customWidth="1"/>
    <col min="6" max="6" width="4.7109375" style="21" customWidth="1"/>
    <col min="7" max="7" width="6.7109375" style="21" hidden="1" customWidth="1"/>
    <col min="8" max="8" width="9.140625" style="21" hidden="1" customWidth="1"/>
    <col min="9" max="9" width="6.0" style="21" customWidth="1"/>
    <col min="10" max="15" width="5.28515625" style="21" customWidth="1"/>
    <col min="16" max="16" width="6.28515625" style="21" customWidth="1"/>
    <col min="17" max="18" width="5.28515625" style="21" customWidth="1"/>
    <col min="19" max="19" width="8.7109375" style="21" customWidth="1"/>
    <col min="20" max="20" width="3.5703125" hidden="1" customWidth="1"/>
    <col min="21" max="21" width="4.28515625" hidden="1" customWidth="1"/>
    <col min="22" max="22" width="9.42578125" hidden="1" customWidth="1"/>
    <col min="23" max="23" width="2.28515625" hidden="1" customWidth="1"/>
    <col min="24" max="24" width="0.0" hidden="1" customWidth="1"/>
  </cols>
  <sheetData>
    <row r="1" spans="1:24" ht="18.75">
      <c r="A1" s="57" t="s">
        <v>244</v>
      </c>
      <c r="B1" s="57"/>
      <c r="C1" s="57"/>
      <c r="D1" s="57"/>
      <c r="E1" s="101"/>
      <c r="F1" s="57"/>
      <c r="G1" s="57"/>
      <c r="H1" s="59"/>
      <c r="I1" s="59" t="str">
        <f>Home!N1</f>
        <v>Allianz Park</v>
      </c>
      <c r="J1" s="59"/>
      <c r="K1" s="59"/>
      <c r="L1" s="59"/>
      <c r="M1" s="59"/>
      <c r="N1" s="59"/>
      <c r="O1" s="246">
        <f>Home!Q1</f>
        <v>42596.0</v>
      </c>
      <c r="P1" s="246"/>
      <c r="Q1" s="246"/>
    </row>
    <row r="2" spans="1:24" s="21" customFormat="1">
      <c r="A2" s="90"/>
      <c r="B2" s="61"/>
      <c r="C2" s="105" t="s">
        <v>111</v>
      </c>
      <c r="D2" s="105" t="s">
        <v>112</v>
      </c>
      <c r="E2" s="110" t="s">
        <v>6</v>
      </c>
      <c r="F2" s="3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spans="1:24" s="21" customFormat="1">
      <c r="A3" s="32"/>
      <c r="B3" s="85">
        <v>1.0</v>
      </c>
      <c r="C3" s="106" t="str">
        <f>Decsheets!T5</f>
        <v>Ealing S&amp;M</v>
      </c>
      <c r="D3" s="84">
        <f>SUM(J14:J147)</f>
        <v>113.0</v>
      </c>
      <c r="E3" s="107" t="str">
        <f>Decsheets!S5</f>
        <v>A</v>
      </c>
      <c r="F3" s="39"/>
      <c r="G3" s="29"/>
      <c r="H3" s="29"/>
      <c r="I3" s="29"/>
      <c r="J3" s="29"/>
      <c r="K3" s="29"/>
      <c r="L3" s="29"/>
      <c r="M3" s="29"/>
      <c r="N3" s="29"/>
      <c r="O3" s="29"/>
      <c r="P3" s="213" t="s">
        <v>57</v>
      </c>
      <c r="Q3" s="213" t="s">
        <v>58</v>
      </c>
      <c r="R3" s="213" t="s">
        <v>113</v>
      </c>
      <c r="S3" s="29"/>
    </row>
    <row r="4" spans="1:24" s="21" customFormat="1">
      <c r="A4" s="32"/>
      <c r="B4" s="85">
        <v>2.0</v>
      </c>
      <c r="C4" s="106" t="str">
        <f>Decsheets!T6</f>
        <v>Enfield &amp; H</v>
      </c>
      <c r="D4" s="84">
        <f>SUM(K14:K147)</f>
        <v>72.0</v>
      </c>
      <c r="E4" s="107" t="str">
        <f>Decsheets!S6</f>
        <v>B</v>
      </c>
      <c r="F4" s="3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</row>
    <row r="5" spans="1:24" s="21" customFormat="1">
      <c r="A5" s="32"/>
      <c r="B5" s="85">
        <v>3.0</v>
      </c>
      <c r="C5" s="106" t="str">
        <f>Decsheets!T7</f>
        <v>Highgate</v>
      </c>
      <c r="D5" s="84">
        <f>SUM(L14:L147)</f>
        <v>0.0</v>
      </c>
      <c r="E5" s="107" t="str">
        <f>Decsheets!S7</f>
        <v>C</v>
      </c>
      <c r="F5" s="3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</row>
    <row r="6" spans="1:24" s="21" customFormat="1">
      <c r="A6" s="32"/>
      <c r="B6" s="85" t="s">
        <v>114</v>
      </c>
      <c r="C6" s="106" t="str">
        <f>Decsheets!T8</f>
        <v>Heathside</v>
      </c>
      <c r="D6" s="84">
        <f>SUM(M14:M147)</f>
        <v>10.0</v>
      </c>
      <c r="E6" s="107" t="str">
        <f>Decsheets!S8</f>
        <v>D</v>
      </c>
      <c r="F6" s="3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</row>
    <row r="7" spans="1:24" s="21" customFormat="1">
      <c r="A7" s="32"/>
      <c r="B7" s="85" t="s">
        <v>115</v>
      </c>
      <c r="C7" s="106" t="str">
        <f>Decsheets!T9</f>
        <v>TVH</v>
      </c>
      <c r="D7" s="84">
        <f>SUM(N14:N147)</f>
        <v>0.0</v>
      </c>
      <c r="E7" s="107" t="str">
        <f>Decsheets!S9</f>
        <v>E</v>
      </c>
      <c r="F7" s="3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</row>
    <row r="8" spans="1:24" s="21" customFormat="1">
      <c r="A8" s="32"/>
      <c r="B8" s="85" t="s">
        <v>116</v>
      </c>
      <c r="C8" s="106" t="str">
        <f>Decsheets!T10</f>
        <v>Trent Park</v>
      </c>
      <c r="D8" s="84">
        <f>SUM(O14:O147)</f>
        <v>12.0</v>
      </c>
      <c r="E8" s="107" t="str">
        <f>Decsheets!S10</f>
        <v>G</v>
      </c>
      <c r="F8" s="3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</row>
    <row r="9" spans="1:24" s="21" customFormat="1">
      <c r="A9" s="32"/>
      <c r="B9" s="85" t="s">
        <v>117</v>
      </c>
      <c r="C9" s="106" t="str">
        <f>Decsheets!T11</f>
        <v>Barnet</v>
      </c>
      <c r="D9" s="84">
        <f>SUM(P14:P147)</f>
        <v>0.0</v>
      </c>
      <c r="E9" s="107" t="str">
        <f>Decsheets!S11</f>
        <v>H</v>
      </c>
      <c r="F9" s="3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</row>
    <row r="10" spans="1:24" s="21" customFormat="1">
      <c r="A10" s="32"/>
      <c r="B10" s="85" t="s">
        <v>118</v>
      </c>
      <c r="C10" s="106" t="str">
        <f>Decsheets!T12</f>
        <v>Shaftesbury</v>
      </c>
      <c r="D10" s="84">
        <f>SUM(Q15:Q148)</f>
        <v>143.0</v>
      </c>
      <c r="E10" s="107" t="str">
        <f>Decsheets!S12</f>
        <v>J</v>
      </c>
      <c r="F10" s="3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</row>
    <row r="11" spans="1:24" s="21" customFormat="1" hidden="1">
      <c r="B11" s="21"/>
      <c r="C11" s="108" t="s">
        <v>245</v>
      </c>
      <c r="D11" s="99">
        <f>SUM(R14:R147)</f>
        <v>478.0</v>
      </c>
      <c r="E11" s="109"/>
      <c r="F11" s="3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48" t="s">
        <v>120</v>
      </c>
      <c r="S11" s="29"/>
    </row>
    <row r="12" spans="1:24" s="21" customFormat="1" ht="17.25" customHeight="1">
      <c r="A12" s="94" t="s">
        <v>121</v>
      </c>
      <c r="B12" s="61"/>
      <c r="C12" s="31"/>
      <c r="D12" s="31"/>
      <c r="E12" s="100" t="s">
        <v>122</v>
      </c>
      <c r="F12" s="39"/>
      <c r="G12" s="29"/>
      <c r="H12" s="29"/>
      <c r="I12" s="29"/>
      <c r="J12" s="44"/>
      <c r="K12" s="44"/>
      <c r="L12" s="44"/>
      <c r="M12" s="44"/>
      <c r="N12" s="44"/>
      <c r="O12" s="44"/>
      <c r="P12" s="44"/>
      <c r="Q12" s="44"/>
      <c r="R12" s="248"/>
      <c r="S12" s="29"/>
    </row>
    <row r="13" spans="1:24" s="21" customFormat="1">
      <c r="A13" s="32" t="s">
        <v>123</v>
      </c>
      <c r="B13" s="61"/>
      <c r="C13" s="33" t="s">
        <v>246</v>
      </c>
      <c r="D13" s="28" t="s">
        <v>125</v>
      </c>
      <c r="E13" s="91">
        <v>-0.8</v>
      </c>
      <c r="F13" s="39"/>
      <c r="G13" s="29"/>
      <c r="H13" s="29"/>
      <c r="I13" s="29"/>
      <c r="J13" s="34" t="str">
        <f>Decsheets!S5</f>
        <v>A</v>
      </c>
      <c r="K13" s="34" t="str">
        <f>Decsheets!S6</f>
        <v>B</v>
      </c>
      <c r="L13" s="34" t="str">
        <f>Decsheets!S7</f>
        <v>C</v>
      </c>
      <c r="M13" s="34" t="str">
        <f>Decsheets!S8</f>
        <v>D</v>
      </c>
      <c r="N13" s="34" t="str">
        <f>Decsheets!S9</f>
        <v>E</v>
      </c>
      <c r="O13" s="34" t="str">
        <f>Decsheets!S10</f>
        <v>G</v>
      </c>
      <c r="P13" s="34" t="str">
        <f>Decsheets!S11</f>
        <v>H</v>
      </c>
      <c r="Q13" s="34" t="str">
        <f>Decsheets!S12</f>
        <v>J</v>
      </c>
      <c r="R13" s="249"/>
      <c r="S13" s="29" t="s">
        <v>126</v>
      </c>
    </row>
    <row r="14" spans="1:24">
      <c r="A14" s="36" t="s">
        <v>178</v>
      </c>
      <c r="B14" s="62">
        <v>1.0</v>
      </c>
      <c r="C14" s="42" t="str">
        <f>IF(A14="","",VLOOKUP($A$13,IF(LEN(A14)=2,SWB,SWA),VLOOKUP(LEFT(A14,1),club,6,FALSE),FALSE))</f>
        <v>Simuene Pierrette</v>
      </c>
      <c r="D14" s="42" t="str">
        <f>IF(A14="","",VLOOKUP(LEFT(A14,1),club,2,FALSE))</f>
        <v>Enfield &amp; H</v>
      </c>
      <c r="E14" s="93">
        <v>13.25</v>
      </c>
      <c r="F14" s="37">
        <f>Decsheets!$U$5</f>
        <v>16.0</v>
      </c>
      <c r="G14" s="29"/>
      <c r="H14" s="29"/>
      <c r="I14" s="39"/>
      <c r="J14" s="35" t="str">
        <f>IF($A14="","",IF(LEFT($A14,1)=J$13,$F14,""))</f>
        <v/>
      </c>
      <c r="K14" s="35">
        <f>IF($A14="","",IF(LEFT($A14,1)=K$13,$F14,""))</f>
        <v>16.0</v>
      </c>
      <c r="L14" s="35" t="str">
        <f>IF($A14="","",IF(LEFT($A14,1)=L$13,$F14,""))</f>
        <v/>
      </c>
      <c r="M14" s="35" t="str">
        <f>IF($A14="","",IF(LEFT($A14,1)=M$13,$F14,""))</f>
        <v/>
      </c>
      <c r="N14" s="35" t="str">
        <f>IF($A14="","",IF(LEFT($A14,1)=N$13,$F14,""))</f>
        <v/>
      </c>
      <c r="O14" s="35" t="str">
        <f>IF($A14="","",IF(LEFT($A14,1)=O$13,$F14,""))</f>
        <v/>
      </c>
      <c r="P14" s="35" t="str">
        <f>IF($A14="","",IF(LEFT($A14,1)=P$13,$F14,""))</f>
        <v/>
      </c>
      <c r="Q14" s="35" t="str">
        <f>IF($A14="","",IF(LEFT($A14,1)=Q$13,$F14,""))</f>
        <v/>
      </c>
      <c r="R14" s="35"/>
      <c r="S14" s="29"/>
      <c r="T14" s="21" t="s">
        <v>128</v>
      </c>
      <c r="U14" s="21" t="s">
        <v>247</v>
      </c>
      <c r="V14" s="21">
        <v>100.0</v>
      </c>
      <c r="W14" s="21" t="s">
        <v>10</v>
      </c>
      <c r="X14" s="127">
        <f>IF(E$13=".","",E$13)</f>
        <v>-0.8</v>
      </c>
    </row>
    <row r="15" spans="1:24">
      <c r="A15" s="36" t="s">
        <v>133</v>
      </c>
      <c r="B15" s="62">
        <v>2.0</v>
      </c>
      <c r="C15" s="42" t="str">
        <f>IF(A15="","",VLOOKUP($A$13,IF(LEN(A15)=2,SWB,SWA),VLOOKUP(LEFT(A15,1),club,6,FALSE),FALSE))</f>
        <v>Dara Apoola</v>
      </c>
      <c r="D15" s="42" t="str">
        <f>IF(A15="","",VLOOKUP(LEFT(A15,1),club,2,FALSE))</f>
        <v>Shaftesbury</v>
      </c>
      <c r="E15" s="93">
        <v>13.35</v>
      </c>
      <c r="F15" s="37">
        <f>Decsheets!$U$6</f>
        <v>14.0</v>
      </c>
      <c r="G15" s="29"/>
      <c r="H15" s="29"/>
      <c r="I15" s="39"/>
      <c r="J15" s="35" t="str">
        <f>IF($A15="","",IF(LEFT($A15,1)=J$13,$F15,""))</f>
        <v/>
      </c>
      <c r="K15" s="35" t="str">
        <f>IF($A15="","",IF(LEFT($A15,1)=K$13,$F15,""))</f>
        <v/>
      </c>
      <c r="L15" s="35" t="str">
        <f>IF($A15="","",IF(LEFT($A15,1)=L$13,$F15,""))</f>
        <v/>
      </c>
      <c r="M15" s="35" t="str">
        <f>IF($A15="","",IF(LEFT($A15,1)=M$13,$F15,""))</f>
        <v/>
      </c>
      <c r="N15" s="35" t="str">
        <f>IF($A15="","",IF(LEFT($A15,1)=N$13,$F15,""))</f>
        <v/>
      </c>
      <c r="O15" s="35" t="str">
        <f>IF($A15="","",IF(LEFT($A15,1)=O$13,$F15,""))</f>
        <v/>
      </c>
      <c r="P15" s="35" t="str">
        <f>IF($A15="","",IF(LEFT($A15,1)=P$13,$F15,""))</f>
        <v/>
      </c>
      <c r="Q15" s="35">
        <f>IF($A15="","",IF(LEFT($A15,1)=Q$13,$F15,""))</f>
        <v>14.0</v>
      </c>
      <c r="R15" s="35"/>
      <c r="S15" s="29"/>
      <c r="T15" s="21" t="s">
        <v>128</v>
      </c>
      <c r="U15" s="21" t="s">
        <v>247</v>
      </c>
      <c r="V15" s="21">
        <v>100.0</v>
      </c>
      <c r="W15" s="21" t="s">
        <v>10</v>
      </c>
      <c r="X15" s="127">
        <f>IF(E$13=".","",E$13)</f>
        <v>-0.8</v>
      </c>
    </row>
    <row r="16" spans="1:24">
      <c r="A16" s="36" t="s">
        <v>134</v>
      </c>
      <c r="B16" s="62">
        <v>3.0</v>
      </c>
      <c r="C16" s="42" t="str">
        <f>IF(A16="","",VLOOKUP($A$13,IF(LEN(A16)=2,SWB,SWA),VLOOKUP(LEFT(A16,1),club,6,FALSE),FALSE))</f>
        <v>Amber Henry</v>
      </c>
      <c r="D16" s="42" t="str">
        <f>IF(A16="","",VLOOKUP(LEFT(A16,1),club,2,FALSE))</f>
        <v>Ealing S&amp;M</v>
      </c>
      <c r="E16" s="93">
        <v>13.53</v>
      </c>
      <c r="F16" s="37">
        <f>Decsheets!$U$7</f>
        <v>12.0</v>
      </c>
      <c r="G16" s="29"/>
      <c r="H16" s="29"/>
      <c r="I16" s="39"/>
      <c r="J16" s="35">
        <f>IF($A16="","",IF(LEFT($A16,1)=J$13,$F16,""))</f>
        <v>12.0</v>
      </c>
      <c r="K16" s="35" t="str">
        <f>IF($A16="","",IF(LEFT($A16,1)=K$13,$F16,""))</f>
        <v/>
      </c>
      <c r="L16" s="35" t="str">
        <f>IF($A16="","",IF(LEFT($A16,1)=L$13,$F16,""))</f>
        <v/>
      </c>
      <c r="M16" s="35" t="str">
        <f>IF($A16="","",IF(LEFT($A16,1)=M$13,$F16,""))</f>
        <v/>
      </c>
      <c r="N16" s="35" t="str">
        <f>IF($A16="","",IF(LEFT($A16,1)=N$13,$F16,""))</f>
        <v/>
      </c>
      <c r="O16" s="35" t="str">
        <f>IF($A16="","",IF(LEFT($A16,1)=O$13,$F16,""))</f>
        <v/>
      </c>
      <c r="P16" s="35" t="str">
        <f>IF($A16="","",IF(LEFT($A16,1)=P$13,$F16,""))</f>
        <v/>
      </c>
      <c r="Q16" s="35" t="str">
        <f>IF($A16="","",IF(LEFT($A16,1)=Q$13,$F16,""))</f>
        <v/>
      </c>
      <c r="R16" s="35"/>
      <c r="S16" s="29"/>
      <c r="T16" s="21" t="s">
        <v>128</v>
      </c>
      <c r="U16" s="21" t="s">
        <v>247</v>
      </c>
      <c r="V16" s="21">
        <v>100.0</v>
      </c>
      <c r="W16" s="21" t="s">
        <v>10</v>
      </c>
      <c r="X16" s="127">
        <f>IF(E$13=".","",E$13)</f>
        <v>-0.8</v>
      </c>
    </row>
    <row r="17" spans="1:24">
      <c r="A17" s="36"/>
      <c r="B17" s="62" t="s">
        <v>114</v>
      </c>
      <c r="C17" s="42" t="str">
        <f>IF(A17="","",VLOOKUP($A$13,IF(LEN(A17)=2,SWB,SWA),VLOOKUP(LEFT(A17,1),club,6,FALSE),FALSE))</f>
        <v/>
      </c>
      <c r="D17" s="42" t="str">
        <f>IF(A17="","",VLOOKUP(LEFT(A17,1),club,2,FALSE))</f>
        <v/>
      </c>
      <c r="E17" s="93"/>
      <c r="F17" s="37">
        <f>Decsheets!$U$8</f>
        <v>10.0</v>
      </c>
      <c r="G17" s="29"/>
      <c r="H17" s="29"/>
      <c r="I17" s="39"/>
      <c r="J17" s="35" t="str">
        <f>IF($A17="","",IF(LEFT($A17,1)=J$13,$F17,""))</f>
        <v/>
      </c>
      <c r="K17" s="35" t="str">
        <f>IF($A17="","",IF(LEFT($A17,1)=K$13,$F17,""))</f>
        <v/>
      </c>
      <c r="L17" s="35" t="str">
        <f>IF($A17="","",IF(LEFT($A17,1)=L$13,$F17,""))</f>
        <v/>
      </c>
      <c r="M17" s="35" t="str">
        <f>IF($A17="","",IF(LEFT($A17,1)=M$13,$F17,""))</f>
        <v/>
      </c>
      <c r="N17" s="35" t="str">
        <f>IF($A17="","",IF(LEFT($A17,1)=N$13,$F17,""))</f>
        <v/>
      </c>
      <c r="O17" s="35" t="str">
        <f>IF($A17="","",IF(LEFT($A17,1)=O$13,$F17,""))</f>
        <v/>
      </c>
      <c r="P17" s="35" t="str">
        <f>IF($A17="","",IF(LEFT($A17,1)=P$13,$F17,""))</f>
        <v/>
      </c>
      <c r="Q17" s="35" t="str">
        <f>IF($A17="","",IF(LEFT($A17,1)=Q$13,$F17,""))</f>
        <v/>
      </c>
      <c r="R17" s="35"/>
      <c r="S17" s="29"/>
      <c r="T17" s="21" t="s">
        <v>128</v>
      </c>
      <c r="U17" s="21" t="s">
        <v>247</v>
      </c>
      <c r="V17" s="21">
        <v>100.0</v>
      </c>
      <c r="W17" s="21" t="s">
        <v>10</v>
      </c>
      <c r="X17" s="127">
        <f>IF(E$13=".","",E$13)</f>
        <v>-0.8</v>
      </c>
    </row>
    <row r="18" spans="1:24">
      <c r="A18" s="36"/>
      <c r="B18" s="62" t="s">
        <v>115</v>
      </c>
      <c r="C18" s="42" t="str">
        <f>IF(A18="","",VLOOKUP($A$13,IF(LEN(A18)=2,SWB,SWA),VLOOKUP(LEFT(A18,1),club,6,FALSE),FALSE))</f>
        <v/>
      </c>
      <c r="D18" s="42" t="str">
        <f>IF(A18="","",VLOOKUP(LEFT(A18,1),club,2,FALSE))</f>
        <v/>
      </c>
      <c r="E18" s="93"/>
      <c r="F18" s="37">
        <f>Decsheets!$U$9</f>
        <v>8.0</v>
      </c>
      <c r="G18" s="29"/>
      <c r="H18" s="29"/>
      <c r="I18" s="39"/>
      <c r="J18" s="35" t="str">
        <f>IF($A18="","",IF(LEFT($A18,1)=J$13,$F18,""))</f>
        <v/>
      </c>
      <c r="K18" s="35" t="str">
        <f>IF($A18="","",IF(LEFT($A18,1)=K$13,$F18,""))</f>
        <v/>
      </c>
      <c r="L18" s="35" t="str">
        <f>IF($A18="","",IF(LEFT($A18,1)=L$13,$F18,""))</f>
        <v/>
      </c>
      <c r="M18" s="35" t="str">
        <f>IF($A18="","",IF(LEFT($A18,1)=M$13,$F18,""))</f>
        <v/>
      </c>
      <c r="N18" s="35" t="str">
        <f>IF($A18="","",IF(LEFT($A18,1)=N$13,$F18,""))</f>
        <v/>
      </c>
      <c r="O18" s="35" t="str">
        <f>IF($A18="","",IF(LEFT($A18,1)=O$13,$F18,""))</f>
        <v/>
      </c>
      <c r="P18" s="35" t="str">
        <f>IF($A18="","",IF(LEFT($A18,1)=P$13,$F18,""))</f>
        <v/>
      </c>
      <c r="Q18" s="35" t="str">
        <f>IF($A18="","",IF(LEFT($A18,1)=Q$13,$F18,""))</f>
        <v/>
      </c>
      <c r="R18" s="35"/>
      <c r="S18" s="29"/>
      <c r="T18" s="21" t="s">
        <v>128</v>
      </c>
      <c r="U18" s="21" t="s">
        <v>247</v>
      </c>
      <c r="V18" s="21">
        <v>100.0</v>
      </c>
      <c r="W18" s="21" t="s">
        <v>10</v>
      </c>
      <c r="X18" s="127">
        <f>IF(E$13=".","",E$13)</f>
        <v>-0.8</v>
      </c>
    </row>
    <row r="19" spans="1:24">
      <c r="A19" s="36"/>
      <c r="B19" s="62" t="s">
        <v>116</v>
      </c>
      <c r="C19" s="42" t="str">
        <f>IF(A19="","",VLOOKUP($A$13,IF(LEN(A19)=2,SWB,SWA),VLOOKUP(LEFT(A19,1),club,6,FALSE),FALSE))</f>
        <v/>
      </c>
      <c r="D19" s="42" t="str">
        <f>IF(A19="","",VLOOKUP(LEFT(A19,1),club,2,FALSE))</f>
        <v/>
      </c>
      <c r="E19" s="93"/>
      <c r="F19" s="37">
        <f>Decsheets!$U$10</f>
        <v>6.0</v>
      </c>
      <c r="G19" s="29"/>
      <c r="H19" s="29"/>
      <c r="I19" s="39"/>
      <c r="J19" s="35" t="str">
        <f>IF($A19="","",IF(LEFT($A19,1)=J$13,$F19,""))</f>
        <v/>
      </c>
      <c r="K19" s="35" t="str">
        <f>IF($A19="","",IF(LEFT($A19,1)=K$13,$F19,""))</f>
        <v/>
      </c>
      <c r="L19" s="35" t="str">
        <f>IF($A19="","",IF(LEFT($A19,1)=L$13,$F19,""))</f>
        <v/>
      </c>
      <c r="M19" s="35" t="str">
        <f>IF($A19="","",IF(LEFT($A19,1)=M$13,$F19,""))</f>
        <v/>
      </c>
      <c r="N19" s="35" t="str">
        <f>IF($A19="","",IF(LEFT($A19,1)=N$13,$F19,""))</f>
        <v/>
      </c>
      <c r="O19" s="35" t="str">
        <f>IF($A19="","",IF(LEFT($A19,1)=O$13,$F19,""))</f>
        <v/>
      </c>
      <c r="P19" s="35" t="str">
        <f>IF($A19="","",IF(LEFT($A19,1)=P$13,$F19,""))</f>
        <v/>
      </c>
      <c r="Q19" s="35" t="str">
        <f>IF($A19="","",IF(LEFT($A19,1)=Q$13,$F19,""))</f>
        <v/>
      </c>
      <c r="R19" s="35"/>
      <c r="S19" s="29"/>
      <c r="T19" s="21" t="s">
        <v>128</v>
      </c>
      <c r="U19" s="21" t="s">
        <v>247</v>
      </c>
      <c r="V19" s="21">
        <v>100.0</v>
      </c>
      <c r="W19" s="21" t="s">
        <v>10</v>
      </c>
      <c r="X19" s="127">
        <f>IF(E$13=".","",E$13)</f>
        <v>-0.8</v>
      </c>
    </row>
    <row r="20" spans="1:24">
      <c r="A20" s="36"/>
      <c r="B20" s="62" t="s">
        <v>117</v>
      </c>
      <c r="C20" s="42" t="str">
        <f>IF(A20="","",VLOOKUP($A$13,IF(LEN(A20)=2,SWB,SWA),VLOOKUP(LEFT(A20,1),club,6,FALSE),FALSE))</f>
        <v/>
      </c>
      <c r="D20" s="42" t="str">
        <f>IF(A20="","",VLOOKUP(LEFT(A20,1),club,2,FALSE))</f>
        <v/>
      </c>
      <c r="E20" s="93"/>
      <c r="F20" s="37">
        <f>Decsheets!$U$11</f>
        <v>4.0</v>
      </c>
      <c r="G20" s="29"/>
      <c r="H20" s="29"/>
      <c r="I20" s="39"/>
      <c r="J20" s="35" t="str">
        <f>IF($A20="","",IF(LEFT($A20,1)=J$13,$F20,""))</f>
        <v/>
      </c>
      <c r="K20" s="35" t="str">
        <f>IF($A20="","",IF(LEFT($A20,1)=K$13,$F20,""))</f>
        <v/>
      </c>
      <c r="L20" s="35" t="str">
        <f>IF($A20="","",IF(LEFT($A20,1)=L$13,$F20,""))</f>
        <v/>
      </c>
      <c r="M20" s="35" t="str">
        <f>IF($A20="","",IF(LEFT($A20,1)=M$13,$F20,""))</f>
        <v/>
      </c>
      <c r="N20" s="35" t="str">
        <f>IF($A20="","",IF(LEFT($A20,1)=N$13,$F20,""))</f>
        <v/>
      </c>
      <c r="O20" s="35" t="str">
        <f>IF($A20="","",IF(LEFT($A20,1)=O$13,$F20,""))</f>
        <v/>
      </c>
      <c r="P20" s="35" t="str">
        <f>IF($A20="","",IF(LEFT($A20,1)=P$13,$F20,""))</f>
        <v/>
      </c>
      <c r="Q20" s="35" t="str">
        <f>IF($A20="","",IF(LEFT($A20,1)=Q$13,$F20,""))</f>
        <v/>
      </c>
      <c r="R20" s="35"/>
      <c r="S20" s="29"/>
      <c r="T20" s="21" t="s">
        <v>128</v>
      </c>
      <c r="U20" s="21" t="s">
        <v>247</v>
      </c>
      <c r="V20" s="21">
        <v>100.0</v>
      </c>
      <c r="W20" s="21" t="s">
        <v>10</v>
      </c>
      <c r="X20" s="127">
        <f>IF(E$13=".","",E$13)</f>
        <v>-0.8</v>
      </c>
    </row>
    <row r="21" spans="1:24">
      <c r="A21" s="36"/>
      <c r="B21" s="62" t="s">
        <v>118</v>
      </c>
      <c r="C21" s="42" t="str">
        <f>IF(A21="","",VLOOKUP($A$13,IF(LEN(A21)=2,SWB,SWA),VLOOKUP(LEFT(A21,1),club,6,FALSE),FALSE))</f>
        <v/>
      </c>
      <c r="D21" s="42" t="str">
        <f>IF(A21="","",VLOOKUP(LEFT(A21,1),club,2,FALSE))</f>
        <v/>
      </c>
      <c r="E21" s="93"/>
      <c r="F21" s="37">
        <f>Decsheets!$U$12</f>
        <v>2.0</v>
      </c>
      <c r="G21" s="29"/>
      <c r="H21" s="29"/>
      <c r="I21" s="39"/>
      <c r="J21" s="35" t="str">
        <f>IF($A21="","",IF(LEFT($A21,1)=J$13,$F21,""))</f>
        <v/>
      </c>
      <c r="K21" s="35" t="str">
        <f>IF($A21="","",IF(LEFT($A21,1)=K$13,$F21,""))</f>
        <v/>
      </c>
      <c r="L21" s="35" t="str">
        <f>IF($A21="","",IF(LEFT($A21,1)=L$13,$F21,""))</f>
        <v/>
      </c>
      <c r="M21" s="35" t="str">
        <f>IF($A21="","",IF(LEFT($A21,1)=M$13,$F21,""))</f>
        <v/>
      </c>
      <c r="N21" s="35" t="str">
        <f>IF($A21="","",IF(LEFT($A21,1)=N$13,$F21,""))</f>
        <v/>
      </c>
      <c r="O21" s="35" t="str">
        <f>IF($A21="","",IF(LEFT($A21,1)=O$13,$F21,""))</f>
        <v/>
      </c>
      <c r="P21" s="35" t="str">
        <f>IF($A21="","",IF(LEFT($A21,1)=P$13,$F21,""))</f>
        <v/>
      </c>
      <c r="Q21" s="35" t="str">
        <f>IF($A21="","",IF(LEFT($A21,1)=Q$13,$F21,""))</f>
        <v/>
      </c>
      <c r="R21" s="35">
        <f>SUM(Decsheets!$U$5:$U$12)-(SUM(J14:Q21))</f>
        <v>30.0</v>
      </c>
      <c r="S21" s="29"/>
      <c r="T21" s="21" t="s">
        <v>128</v>
      </c>
      <c r="U21" s="21" t="s">
        <v>247</v>
      </c>
      <c r="V21" s="21">
        <v>100.0</v>
      </c>
      <c r="W21" s="21" t="s">
        <v>10</v>
      </c>
      <c r="X21" s="127">
        <f>IF(E$13=".","",E$13)</f>
        <v>-0.8</v>
      </c>
    </row>
    <row r="22" spans="1:24">
      <c r="A22" s="32" t="s">
        <v>123</v>
      </c>
      <c r="B22" s="61"/>
      <c r="C22" s="40" t="s">
        <v>248</v>
      </c>
      <c r="D22" s="28" t="s">
        <v>125</v>
      </c>
      <c r="E22" s="91">
        <v>-0.8</v>
      </c>
      <c r="F22" s="39"/>
      <c r="G22" s="29"/>
      <c r="H22" s="29"/>
      <c r="I22" s="29"/>
      <c r="J22" s="35"/>
      <c r="K22" s="35"/>
      <c r="L22" s="35"/>
      <c r="M22" s="35"/>
      <c r="N22" s="35"/>
      <c r="O22" s="35"/>
      <c r="P22" s="35"/>
      <c r="Q22" s="35"/>
      <c r="R22" s="35"/>
      <c r="S22" s="29" t="s">
        <v>137</v>
      </c>
    </row>
    <row r="23" spans="1:24">
      <c r="A23" s="36" t="s">
        <v>249</v>
      </c>
      <c r="B23" s="62">
        <v>1.0</v>
      </c>
      <c r="C23" s="42" t="str">
        <f>IF(A23="","",VLOOKUP($A$22,IF(LEN(A23)=2,SWB,SWA),VLOOKUP(LEFT(A23,1),club,6,FALSE),FALSE))</f>
        <v>Elizabeth Tulu</v>
      </c>
      <c r="D23" s="42" t="str">
        <f>IF(A23="","",VLOOKUP(LEFT(A23,1),club,2,FALSE))</f>
        <v>Enfield &amp; H</v>
      </c>
      <c r="E23" s="93">
        <v>13.41</v>
      </c>
      <c r="F23" s="37">
        <f>Decsheets!$V$5</f>
        <v>8.0</v>
      </c>
      <c r="G23" s="29"/>
      <c r="H23" s="29"/>
      <c r="I23" s="39"/>
      <c r="J23" s="35" t="str">
        <f>IF($A23="","",IF(LEFT($A23,1)=J$13,$F23,""))</f>
        <v/>
      </c>
      <c r="K23" s="35">
        <f>IF($A23="","",IF(LEFT($A23,1)=K$13,$F23,""))</f>
        <v>8.0</v>
      </c>
      <c r="L23" s="35" t="str">
        <f>IF($A23="","",IF(LEFT($A23,1)=L$13,$F23,""))</f>
        <v/>
      </c>
      <c r="M23" s="35" t="str">
        <f>IF($A23="","",IF(LEFT($A23,1)=M$13,$F23,""))</f>
        <v/>
      </c>
      <c r="N23" s="35" t="str">
        <f>IF($A23="","",IF(LEFT($A23,1)=N$13,$F23,""))</f>
        <v/>
      </c>
      <c r="O23" s="35" t="str">
        <f>IF($A23="","",IF(LEFT($A23,1)=O$13,$F23,""))</f>
        <v/>
      </c>
      <c r="P23" s="35" t="str">
        <f>IF($A23="","",IF(LEFT($A23,1)=P$13,$F23,""))</f>
        <v/>
      </c>
      <c r="Q23" s="35" t="str">
        <f>IF($A23="","",IF(LEFT($A23,1)=Q$13,$F23,""))</f>
        <v/>
      </c>
      <c r="R23" s="35"/>
      <c r="S23" s="29"/>
      <c r="T23" s="21" t="s">
        <v>128</v>
      </c>
      <c r="U23" s="21" t="s">
        <v>247</v>
      </c>
      <c r="V23" s="21">
        <v>100.0</v>
      </c>
      <c r="W23" s="21" t="s">
        <v>15</v>
      </c>
      <c r="X23" s="127">
        <f>IF(E$22=".","",E$22)</f>
        <v>-0.8</v>
      </c>
    </row>
    <row r="24" spans="1:24">
      <c r="A24" s="36" t="s">
        <v>140</v>
      </c>
      <c r="B24" s="62">
        <v>2.0</v>
      </c>
      <c r="C24" s="42" t="str">
        <f>IF(A24="","",VLOOKUP($A$22,IF(LEN(A24)=2,SWB,SWA),VLOOKUP(LEFT(A24,1),club,6,FALSE),FALSE))</f>
        <v>Shikira Riley</v>
      </c>
      <c r="D24" s="42" t="str">
        <f>IF(A24="","",VLOOKUP(LEFT(A24,1),club,2,FALSE))</f>
        <v>Shaftesbury</v>
      </c>
      <c r="E24" s="93">
        <v>13.76</v>
      </c>
      <c r="F24" s="37">
        <f>Decsheets!$V$6</f>
        <v>7.0</v>
      </c>
      <c r="G24" s="29"/>
      <c r="H24" s="29"/>
      <c r="I24" s="39"/>
      <c r="J24" s="35" t="str">
        <f>IF($A24="","",IF(LEFT($A24,1)=J$13,$F24,""))</f>
        <v/>
      </c>
      <c r="K24" s="35" t="str">
        <f>IF($A24="","",IF(LEFT($A24,1)=K$13,$F24,""))</f>
        <v/>
      </c>
      <c r="L24" s="35" t="str">
        <f>IF($A24="","",IF(LEFT($A24,1)=L$13,$F24,""))</f>
        <v/>
      </c>
      <c r="M24" s="35" t="str">
        <f>IF($A24="","",IF(LEFT($A24,1)=M$13,$F24,""))</f>
        <v/>
      </c>
      <c r="N24" s="35" t="str">
        <f>IF($A24="","",IF(LEFT($A24,1)=N$13,$F24,""))</f>
        <v/>
      </c>
      <c r="O24" s="35" t="str">
        <f>IF($A24="","",IF(LEFT($A24,1)=O$13,$F24,""))</f>
        <v/>
      </c>
      <c r="P24" s="35" t="str">
        <f>IF($A24="","",IF(LEFT($A24,1)=P$13,$F24,""))</f>
        <v/>
      </c>
      <c r="Q24" s="35">
        <f>IF($A24="","",IF(LEFT($A24,1)=Q$13,$F24,""))</f>
        <v>7.0</v>
      </c>
      <c r="R24" s="35"/>
      <c r="S24" s="29"/>
      <c r="T24" s="21" t="s">
        <v>128</v>
      </c>
      <c r="U24" s="21" t="s">
        <v>247</v>
      </c>
      <c r="V24" s="21">
        <v>100.0</v>
      </c>
      <c r="W24" s="21" t="s">
        <v>15</v>
      </c>
      <c r="X24" s="127">
        <f>IF(E$22=".","",E$22)</f>
        <v>-0.8</v>
      </c>
    </row>
    <row r="25" spans="1:24">
      <c r="A25" s="36" t="s">
        <v>139</v>
      </c>
      <c r="B25" s="62">
        <v>3.0</v>
      </c>
      <c r="C25" s="42" t="str">
        <f>IF(A25="","",VLOOKUP($A$22,IF(LEN(A25)=2,SWB,SWA),VLOOKUP(LEFT(A25,1),club,6,FALSE),FALSE))</f>
        <v>Laura Stewart</v>
      </c>
      <c r="D25" s="42" t="str">
        <f>IF(A25="","",VLOOKUP(LEFT(A25,1),club,2,FALSE))</f>
        <v>Ealing S&amp;M</v>
      </c>
      <c r="E25" s="93">
        <v>13.76</v>
      </c>
      <c r="F25" s="37">
        <f>Decsheets!$V$7</f>
        <v>6.0</v>
      </c>
      <c r="G25" s="29"/>
      <c r="H25" s="29"/>
      <c r="I25" s="39"/>
      <c r="J25" s="35">
        <f>IF($A25="","",IF(LEFT($A25,1)=J$13,$F25,""))</f>
        <v>6.0</v>
      </c>
      <c r="K25" s="35" t="str">
        <f>IF($A25="","",IF(LEFT($A25,1)=K$13,$F25,""))</f>
        <v/>
      </c>
      <c r="L25" s="35" t="str">
        <f>IF($A25="","",IF(LEFT($A25,1)=L$13,$F25,""))</f>
        <v/>
      </c>
      <c r="M25" s="35" t="str">
        <f>IF($A25="","",IF(LEFT($A25,1)=M$13,$F25,""))</f>
        <v/>
      </c>
      <c r="N25" s="35" t="str">
        <f>IF($A25="","",IF(LEFT($A25,1)=N$13,$F25,""))</f>
        <v/>
      </c>
      <c r="O25" s="35" t="str">
        <f>IF($A25="","",IF(LEFT($A25,1)=O$13,$F25,""))</f>
        <v/>
      </c>
      <c r="P25" s="35" t="str">
        <f>IF($A25="","",IF(LEFT($A25,1)=P$13,$F25,""))</f>
        <v/>
      </c>
      <c r="Q25" s="35" t="str">
        <f>IF($A25="","",IF(LEFT($A25,1)=Q$13,$F25,""))</f>
        <v/>
      </c>
      <c r="R25" s="35"/>
      <c r="S25" s="29"/>
      <c r="T25" s="21" t="s">
        <v>128</v>
      </c>
      <c r="U25" s="21" t="s">
        <v>247</v>
      </c>
      <c r="V25" s="21">
        <v>100.0</v>
      </c>
      <c r="W25" s="21" t="s">
        <v>15</v>
      </c>
      <c r="X25" s="127">
        <f>IF(E$22=".","",E$22)</f>
        <v>-0.8</v>
      </c>
    </row>
    <row r="26" spans="1:24">
      <c r="A26" s="36"/>
      <c r="B26" s="62" t="s">
        <v>114</v>
      </c>
      <c r="C26" s="42" t="str">
        <f>IF(A26="","",VLOOKUP($A$22,IF(LEN(A26)=2,SWB,SWA),VLOOKUP(LEFT(A26,1),club,6,FALSE),FALSE))</f>
        <v/>
      </c>
      <c r="D26" s="42" t="str">
        <f>IF(A26="","",VLOOKUP(LEFT(A26,1),club,2,FALSE))</f>
        <v/>
      </c>
      <c r="E26" s="93"/>
      <c r="F26" s="37">
        <f>Decsheets!$V$8</f>
        <v>5.0</v>
      </c>
      <c r="G26" s="29"/>
      <c r="H26" s="29"/>
      <c r="I26" s="39"/>
      <c r="J26" s="35" t="str">
        <f>IF($A26="","",IF(LEFT($A26,1)=J$13,$F26,""))</f>
        <v/>
      </c>
      <c r="K26" s="35" t="str">
        <f>IF($A26="","",IF(LEFT($A26,1)=K$13,$F26,""))</f>
        <v/>
      </c>
      <c r="L26" s="35" t="str">
        <f>IF($A26="","",IF(LEFT($A26,1)=L$13,$F26,""))</f>
        <v/>
      </c>
      <c r="M26" s="35" t="str">
        <f>IF($A26="","",IF(LEFT($A26,1)=M$13,$F26,""))</f>
        <v/>
      </c>
      <c r="N26" s="35" t="str">
        <f>IF($A26="","",IF(LEFT($A26,1)=N$13,$F26,""))</f>
        <v/>
      </c>
      <c r="O26" s="35" t="str">
        <f>IF($A26="","",IF(LEFT($A26,1)=O$13,$F26,""))</f>
        <v/>
      </c>
      <c r="P26" s="35" t="str">
        <f>IF($A26="","",IF(LEFT($A26,1)=P$13,$F26,""))</f>
        <v/>
      </c>
      <c r="Q26" s="35" t="str">
        <f>IF($A26="","",IF(LEFT($A26,1)=Q$13,$F26,""))</f>
        <v/>
      </c>
      <c r="R26" s="35"/>
      <c r="S26" s="29"/>
      <c r="T26" s="21" t="s">
        <v>128</v>
      </c>
      <c r="U26" s="21" t="s">
        <v>247</v>
      </c>
      <c r="V26" s="21">
        <v>100.0</v>
      </c>
      <c r="W26" s="21" t="s">
        <v>15</v>
      </c>
      <c r="X26" s="127">
        <f>IF(E$22=".","",E$22)</f>
        <v>-0.8</v>
      </c>
    </row>
    <row r="27" spans="1:24">
      <c r="A27" s="36"/>
      <c r="B27" s="62" t="s">
        <v>115</v>
      </c>
      <c r="C27" s="42" t="str">
        <f>IF(A27="","",VLOOKUP($A$22,IF(LEN(A27)=2,SWB,SWA),VLOOKUP(LEFT(A27,1),club,6,FALSE),FALSE))</f>
        <v/>
      </c>
      <c r="D27" s="42" t="str">
        <f>IF(A27="","",VLOOKUP(LEFT(A27,1),club,2,FALSE))</f>
        <v/>
      </c>
      <c r="E27" s="93"/>
      <c r="F27" s="37">
        <f>Decsheets!$V$9</f>
        <v>4.0</v>
      </c>
      <c r="G27" s="29"/>
      <c r="H27" s="29"/>
      <c r="I27" s="39"/>
      <c r="J27" s="35" t="str">
        <f>IF($A27="","",IF(LEFT($A27,1)=J$13,$F27,""))</f>
        <v/>
      </c>
      <c r="K27" s="35" t="str">
        <f>IF($A27="","",IF(LEFT($A27,1)=K$13,$F27,""))</f>
        <v/>
      </c>
      <c r="L27" s="35" t="str">
        <f>IF($A27="","",IF(LEFT($A27,1)=L$13,$F27,""))</f>
        <v/>
      </c>
      <c r="M27" s="35" t="str">
        <f>IF($A27="","",IF(LEFT($A27,1)=M$13,$F27,""))</f>
        <v/>
      </c>
      <c r="N27" s="35" t="str">
        <f>IF($A27="","",IF(LEFT($A27,1)=N$13,$F27,""))</f>
        <v/>
      </c>
      <c r="O27" s="35" t="str">
        <f>IF($A27="","",IF(LEFT($A27,1)=O$13,$F27,""))</f>
        <v/>
      </c>
      <c r="P27" s="35" t="str">
        <f>IF($A27="","",IF(LEFT($A27,1)=P$13,$F27,""))</f>
        <v/>
      </c>
      <c r="Q27" s="35" t="str">
        <f>IF($A27="","",IF(LEFT($A27,1)=Q$13,$F27,""))</f>
        <v/>
      </c>
      <c r="R27" s="35"/>
      <c r="S27" s="29"/>
      <c r="T27" s="21" t="s">
        <v>128</v>
      </c>
      <c r="U27" s="21" t="s">
        <v>247</v>
      </c>
      <c r="V27" s="21">
        <v>100.0</v>
      </c>
      <c r="W27" s="21" t="s">
        <v>15</v>
      </c>
      <c r="X27" s="127">
        <f>IF(E$22=".","",E$22)</f>
        <v>-0.8</v>
      </c>
    </row>
    <row r="28" spans="1:24">
      <c r="A28" s="36"/>
      <c r="B28" s="62" t="s">
        <v>116</v>
      </c>
      <c r="C28" s="42" t="str">
        <f>IF(A28="","",VLOOKUP($A$22,IF(LEN(A28)=2,SWB,SWA),VLOOKUP(LEFT(A28,1),club,6,FALSE),FALSE))</f>
        <v/>
      </c>
      <c r="D28" s="42" t="str">
        <f>IF(A28="","",VLOOKUP(LEFT(A28,1),club,2,FALSE))</f>
        <v/>
      </c>
      <c r="E28" s="93"/>
      <c r="F28" s="37">
        <f>Decsheets!$V$10</f>
        <v>3.0</v>
      </c>
      <c r="G28" s="29"/>
      <c r="H28" s="29"/>
      <c r="I28" s="39"/>
      <c r="J28" s="35" t="str">
        <f>IF($A28="","",IF(LEFT($A28,1)=J$13,$F28,""))</f>
        <v/>
      </c>
      <c r="K28" s="35" t="str">
        <f>IF($A28="","",IF(LEFT($A28,1)=K$13,$F28,""))</f>
        <v/>
      </c>
      <c r="L28" s="35" t="str">
        <f>IF($A28="","",IF(LEFT($A28,1)=L$13,$F28,""))</f>
        <v/>
      </c>
      <c r="M28" s="35" t="str">
        <f>IF($A28="","",IF(LEFT($A28,1)=M$13,$F28,""))</f>
        <v/>
      </c>
      <c r="N28" s="35" t="str">
        <f>IF($A28="","",IF(LEFT($A28,1)=N$13,$F28,""))</f>
        <v/>
      </c>
      <c r="O28" s="35" t="str">
        <f>IF($A28="","",IF(LEFT($A28,1)=O$13,$F28,""))</f>
        <v/>
      </c>
      <c r="P28" s="35" t="str">
        <f>IF($A28="","",IF(LEFT($A28,1)=P$13,$F28,""))</f>
        <v/>
      </c>
      <c r="Q28" s="35" t="str">
        <f>IF($A28="","",IF(LEFT($A28,1)=Q$13,$F28,""))</f>
        <v/>
      </c>
      <c r="R28" s="35"/>
      <c r="S28" s="29"/>
      <c r="T28" s="21" t="s">
        <v>128</v>
      </c>
      <c r="U28" s="21" t="s">
        <v>247</v>
      </c>
      <c r="V28" s="21">
        <v>100.0</v>
      </c>
      <c r="W28" s="21" t="s">
        <v>15</v>
      </c>
      <c r="X28" s="127">
        <f>IF(E$22=".","",E$22)</f>
        <v>-0.8</v>
      </c>
    </row>
    <row r="29" spans="1:24">
      <c r="A29" s="36"/>
      <c r="B29" s="62" t="s">
        <v>117</v>
      </c>
      <c r="C29" s="42" t="str">
        <f>IF(A29="","",VLOOKUP($A$22,IF(LEN(A29)=2,SWB,SWA),VLOOKUP(LEFT(A29,1),club,6,FALSE),FALSE))</f>
        <v/>
      </c>
      <c r="D29" s="42" t="str">
        <f>IF(A29="","",VLOOKUP(LEFT(A29,1),club,2,FALSE))</f>
        <v/>
      </c>
      <c r="E29" s="93"/>
      <c r="F29" s="37">
        <f>Decsheets!$V$11</f>
        <v>2.0</v>
      </c>
      <c r="G29" s="29"/>
      <c r="H29" s="29"/>
      <c r="I29" s="39"/>
      <c r="J29" s="35" t="str">
        <f>IF($A29="","",IF(LEFT($A29,1)=J$13,$F29,""))</f>
        <v/>
      </c>
      <c r="K29" s="35" t="str">
        <f>IF($A29="","",IF(LEFT($A29,1)=K$13,$F29,""))</f>
        <v/>
      </c>
      <c r="L29" s="35" t="str">
        <f>IF($A29="","",IF(LEFT($A29,1)=L$13,$F29,""))</f>
        <v/>
      </c>
      <c r="M29" s="35" t="str">
        <f>IF($A29="","",IF(LEFT($A29,1)=M$13,$F29,""))</f>
        <v/>
      </c>
      <c r="N29" s="35" t="str">
        <f>IF($A29="","",IF(LEFT($A29,1)=N$13,$F29,""))</f>
        <v/>
      </c>
      <c r="O29" s="35" t="str">
        <f>IF($A29="","",IF(LEFT($A29,1)=O$13,$F29,""))</f>
        <v/>
      </c>
      <c r="P29" s="35" t="str">
        <f>IF($A29="","",IF(LEFT($A29,1)=P$13,$F29,""))</f>
        <v/>
      </c>
      <c r="Q29" s="35" t="str">
        <f>IF($A29="","",IF(LEFT($A29,1)=Q$13,$F29,""))</f>
        <v/>
      </c>
      <c r="R29" s="35"/>
      <c r="S29" s="29"/>
      <c r="T29" s="21" t="s">
        <v>128</v>
      </c>
      <c r="U29" s="21" t="s">
        <v>247</v>
      </c>
      <c r="V29" s="21">
        <v>100.0</v>
      </c>
      <c r="W29" s="21" t="s">
        <v>15</v>
      </c>
      <c r="X29" s="127">
        <f>IF(E$22=".","",E$22)</f>
        <v>-0.8</v>
      </c>
    </row>
    <row r="30" spans="1:24">
      <c r="A30" s="36"/>
      <c r="B30" s="62" t="s">
        <v>118</v>
      </c>
      <c r="C30" s="42" t="str">
        <f>IF(A30="","",VLOOKUP($A$22,IF(LEN(A30)=2,SWB,SWA),VLOOKUP(LEFT(A30,1),club,6,FALSE),FALSE))</f>
        <v/>
      </c>
      <c r="D30" s="42" t="str">
        <f>IF(A30="","",VLOOKUP(LEFT(A30,1),club,2,FALSE))</f>
        <v/>
      </c>
      <c r="E30" s="93"/>
      <c r="F30" s="37">
        <f>Decsheets!$V$12</f>
        <v>1.0</v>
      </c>
      <c r="G30" s="29"/>
      <c r="H30" s="29"/>
      <c r="I30" s="39"/>
      <c r="J30" s="35" t="str">
        <f>IF($A30="","",IF(LEFT($A30,1)=J$13,$F30,""))</f>
        <v/>
      </c>
      <c r="K30" s="35" t="str">
        <f>IF($A30="","",IF(LEFT($A30,1)=K$13,$F30,""))</f>
        <v/>
      </c>
      <c r="L30" s="35" t="str">
        <f>IF($A30="","",IF(LEFT($A30,1)=L$13,$F30,""))</f>
        <v/>
      </c>
      <c r="M30" s="35" t="str">
        <f>IF($A30="","",IF(LEFT($A30,1)=M$13,$F30,""))</f>
        <v/>
      </c>
      <c r="N30" s="35" t="str">
        <f>IF($A30="","",IF(LEFT($A30,1)=N$13,$F30,""))</f>
        <v/>
      </c>
      <c r="O30" s="35" t="str">
        <f>IF($A30="","",IF(LEFT($A30,1)=O$13,$F30,""))</f>
        <v/>
      </c>
      <c r="P30" s="35" t="str">
        <f>IF($A30="","",IF(LEFT($A30,1)=P$13,$F30,""))</f>
        <v/>
      </c>
      <c r="Q30" s="35" t="str">
        <f>IF($A30="","",IF(LEFT($A30,1)=Q$13,$F30,""))</f>
        <v/>
      </c>
      <c r="R30" s="35">
        <f>SUM(Decsheets!$V$5:$V$13)-(SUM(J23:Q30))</f>
        <v>15.0</v>
      </c>
      <c r="S30" s="29"/>
      <c r="T30" s="21" t="s">
        <v>128</v>
      </c>
      <c r="U30" s="21" t="s">
        <v>247</v>
      </c>
      <c r="V30" s="21">
        <v>100.0</v>
      </c>
      <c r="W30" s="21" t="s">
        <v>15</v>
      </c>
      <c r="X30" s="127">
        <f>IF(E$22=".","",E$22)</f>
        <v>-0.8</v>
      </c>
    </row>
    <row r="31" spans="1:24">
      <c r="A31" s="32" t="s">
        <v>206</v>
      </c>
      <c r="B31" s="61"/>
      <c r="C31" s="41" t="s">
        <v>250</v>
      </c>
      <c r="D31" s="28" t="s">
        <v>125</v>
      </c>
      <c r="E31" s="91">
        <v>0.1</v>
      </c>
      <c r="F31" s="39"/>
      <c r="G31" s="29"/>
      <c r="H31" s="29"/>
      <c r="I31" s="29"/>
      <c r="J31" s="35"/>
      <c r="K31" s="35"/>
      <c r="L31" s="35"/>
      <c r="M31" s="35"/>
      <c r="N31" s="35"/>
      <c r="O31" s="35"/>
      <c r="P31" s="35"/>
      <c r="Q31" s="35"/>
      <c r="R31" s="35"/>
      <c r="S31" s="29" t="s">
        <v>208</v>
      </c>
    </row>
    <row r="32" spans="1:24">
      <c r="A32" s="36" t="s">
        <v>178</v>
      </c>
      <c r="B32" s="62">
        <v>1.0</v>
      </c>
      <c r="C32" s="37" t="str">
        <f>IF(A32="","",VLOOKUP($A$31,IF(LEN(A32)=2,SWB,SWA),VLOOKUP(LEFT(A32,1),club,6,FALSE),FALSE))</f>
        <v>Simuene Pierrette</v>
      </c>
      <c r="D32" s="42" t="str">
        <f>IF(A32="","",VLOOKUP(LEFT(A32,1),club,2,FALSE))</f>
        <v>Enfield &amp; H</v>
      </c>
      <c r="E32" s="93">
        <v>27.77</v>
      </c>
      <c r="F32" s="37">
        <f>Decsheets!$U$5</f>
        <v>16.0</v>
      </c>
      <c r="G32" s="29"/>
      <c r="H32" s="29"/>
      <c r="I32" s="39"/>
      <c r="J32" s="35" t="str">
        <f>IF($A32="","",IF(LEFT($A32,1)=J$13,$F32,""))</f>
        <v/>
      </c>
      <c r="K32" s="35">
        <f>IF($A32="","",IF(LEFT($A32,1)=K$13,$F32,""))</f>
        <v>16.0</v>
      </c>
      <c r="L32" s="35" t="str">
        <f>IF($A32="","",IF(LEFT($A32,1)=L$13,$F32,""))</f>
        <v/>
      </c>
      <c r="M32" s="35" t="str">
        <f>IF($A32="","",IF(LEFT($A32,1)=M$13,$F32,""))</f>
        <v/>
      </c>
      <c r="N32" s="35" t="str">
        <f>IF($A32="","",IF(LEFT($A32,1)=N$13,$F32,""))</f>
        <v/>
      </c>
      <c r="O32" s="35" t="str">
        <f>IF($A32="","",IF(LEFT($A32,1)=O$13,$F32,""))</f>
        <v/>
      </c>
      <c r="P32" s="35" t="str">
        <f>IF($A32="","",IF(LEFT($A32,1)=P$13,$F32,""))</f>
        <v/>
      </c>
      <c r="Q32" s="35" t="str">
        <f>IF($A32="","",IF(LEFT($A32,1)=Q$13,$F32,""))</f>
        <v/>
      </c>
      <c r="R32" s="35"/>
      <c r="S32" s="29"/>
      <c r="T32" s="21" t="s">
        <v>128</v>
      </c>
      <c r="U32" s="21" t="s">
        <v>247</v>
      </c>
      <c r="V32" s="21">
        <v>200.0</v>
      </c>
      <c r="W32" s="21" t="s">
        <v>10</v>
      </c>
      <c r="X32" s="127">
        <f>IF(E$31=".","",E$31)</f>
        <v>0.1</v>
      </c>
    </row>
    <row r="33" spans="1:24">
      <c r="A33" s="36" t="s">
        <v>140</v>
      </c>
      <c r="B33" s="62">
        <v>2.0</v>
      </c>
      <c r="C33" s="37" t="str">
        <f>IF(A33="","",VLOOKUP($A$31,IF(LEN(A33)=2,SWB,SWA),VLOOKUP(LEFT(A33,1),club,6,FALSE),FALSE))</f>
        <v>Rachel Carter</v>
      </c>
      <c r="D33" s="42" t="str">
        <f>IF(A33="","",VLOOKUP(LEFT(A33,1),club,2,FALSE))</f>
        <v>Shaftesbury</v>
      </c>
      <c r="E33" s="93">
        <v>27.84</v>
      </c>
      <c r="F33" s="37">
        <f>Decsheets!$U$6</f>
        <v>14.0</v>
      </c>
      <c r="G33" s="29"/>
      <c r="H33" s="29"/>
      <c r="I33" s="39"/>
      <c r="J33" s="35" t="str">
        <f>IF($A33="","",IF(LEFT($A33,1)=J$13,$F33,""))</f>
        <v/>
      </c>
      <c r="K33" s="35" t="str">
        <f>IF($A33="","",IF(LEFT($A33,1)=K$13,$F33,""))</f>
        <v/>
      </c>
      <c r="L33" s="35" t="str">
        <f>IF($A33="","",IF(LEFT($A33,1)=L$13,$F33,""))</f>
        <v/>
      </c>
      <c r="M33" s="35" t="str">
        <f>IF($A33="","",IF(LEFT($A33,1)=M$13,$F33,""))</f>
        <v/>
      </c>
      <c r="N33" s="35" t="str">
        <f>IF($A33="","",IF(LEFT($A33,1)=N$13,$F33,""))</f>
        <v/>
      </c>
      <c r="O33" s="35" t="str">
        <f>IF($A33="","",IF(LEFT($A33,1)=O$13,$F33,""))</f>
        <v/>
      </c>
      <c r="P33" s="35" t="str">
        <f>IF($A33="","",IF(LEFT($A33,1)=P$13,$F33,""))</f>
        <v/>
      </c>
      <c r="Q33" s="35">
        <f>IF($A33="","",IF(LEFT($A33,1)=Q$13,$F33,""))</f>
        <v>14.0</v>
      </c>
      <c r="R33" s="35"/>
      <c r="S33" s="29"/>
      <c r="T33" s="21" t="s">
        <v>128</v>
      </c>
      <c r="U33" s="21" t="s">
        <v>247</v>
      </c>
      <c r="V33" s="21">
        <v>200.0</v>
      </c>
      <c r="W33" s="21" t="s">
        <v>10</v>
      </c>
      <c r="X33" s="127">
        <f>IF(E$31=".","",E$31)</f>
        <v>0.1</v>
      </c>
    </row>
    <row r="34" spans="1:24">
      <c r="A34" s="36" t="s">
        <v>134</v>
      </c>
      <c r="B34" s="62">
        <v>3.0</v>
      </c>
      <c r="C34" s="37" t="str">
        <f>IF(A34="","",VLOOKUP($A$31,IF(LEN(A34)=2,SWB,SWA),VLOOKUP(LEFT(A34,1),club,6,FALSE),FALSE))</f>
        <v>Amber Henry</v>
      </c>
      <c r="D34" s="42" t="str">
        <f>IF(A34="","",VLOOKUP(LEFT(A34,1),club,2,FALSE))</f>
        <v>Ealing S&amp;M</v>
      </c>
      <c r="E34" s="93">
        <v>28.0</v>
      </c>
      <c r="F34" s="37">
        <f>Decsheets!$U$7</f>
        <v>12.0</v>
      </c>
      <c r="G34" s="29"/>
      <c r="H34" s="29"/>
      <c r="I34" s="39"/>
      <c r="J34" s="35">
        <f>IF($A34="","",IF(LEFT($A34,1)=J$13,$F34,""))</f>
        <v>12.0</v>
      </c>
      <c r="K34" s="35" t="str">
        <f>IF($A34="","",IF(LEFT($A34,1)=K$13,$F34,""))</f>
        <v/>
      </c>
      <c r="L34" s="35" t="str">
        <f>IF($A34="","",IF(LEFT($A34,1)=L$13,$F34,""))</f>
        <v/>
      </c>
      <c r="M34" s="35" t="str">
        <f>IF($A34="","",IF(LEFT($A34,1)=M$13,$F34,""))</f>
        <v/>
      </c>
      <c r="N34" s="35" t="str">
        <f>IF($A34="","",IF(LEFT($A34,1)=N$13,$F34,""))</f>
        <v/>
      </c>
      <c r="O34" s="35" t="str">
        <f>IF($A34="","",IF(LEFT($A34,1)=O$13,$F34,""))</f>
        <v/>
      </c>
      <c r="P34" s="35" t="str">
        <f>IF($A34="","",IF(LEFT($A34,1)=P$13,$F34,""))</f>
        <v/>
      </c>
      <c r="Q34" s="35" t="str">
        <f>IF($A34="","",IF(LEFT($A34,1)=Q$13,$F34,""))</f>
        <v/>
      </c>
      <c r="R34" s="35"/>
      <c r="S34" s="29"/>
      <c r="T34" s="21" t="s">
        <v>128</v>
      </c>
      <c r="U34" s="21" t="s">
        <v>247</v>
      </c>
      <c r="V34" s="21">
        <v>200.0</v>
      </c>
      <c r="W34" s="21" t="s">
        <v>10</v>
      </c>
      <c r="X34" s="127">
        <f>IF(E$31=".","",E$31)</f>
        <v>0.1</v>
      </c>
    </row>
    <row r="35" spans="1:24">
      <c r="A35" s="36"/>
      <c r="B35" s="62" t="s">
        <v>114</v>
      </c>
      <c r="C35" s="37" t="str">
        <f>IF(A35="","",VLOOKUP($A$31,IF(LEN(A35)=2,SWB,SWA),VLOOKUP(LEFT(A35,1),club,6,FALSE),FALSE))</f>
        <v/>
      </c>
      <c r="D35" s="42" t="str">
        <f>IF(A35="","",VLOOKUP(LEFT(A35,1),club,2,FALSE))</f>
        <v/>
      </c>
      <c r="E35" s="93"/>
      <c r="F35" s="37">
        <f>Decsheets!$U$8</f>
        <v>10.0</v>
      </c>
      <c r="G35" s="29"/>
      <c r="H35" s="29"/>
      <c r="I35" s="39"/>
      <c r="J35" s="35" t="str">
        <f>IF($A35="","",IF(LEFT($A35,1)=J$13,$F35,""))</f>
        <v/>
      </c>
      <c r="K35" s="35" t="str">
        <f>IF($A35="","",IF(LEFT($A35,1)=K$13,$F35,""))</f>
        <v/>
      </c>
      <c r="L35" s="35" t="str">
        <f>IF($A35="","",IF(LEFT($A35,1)=L$13,$F35,""))</f>
        <v/>
      </c>
      <c r="M35" s="35" t="str">
        <f>IF($A35="","",IF(LEFT($A35,1)=M$13,$F35,""))</f>
        <v/>
      </c>
      <c r="N35" s="35" t="str">
        <f>IF($A35="","",IF(LEFT($A35,1)=N$13,$F35,""))</f>
        <v/>
      </c>
      <c r="O35" s="35" t="str">
        <f>IF($A35="","",IF(LEFT($A35,1)=O$13,$F35,""))</f>
        <v/>
      </c>
      <c r="P35" s="35" t="str">
        <f>IF($A35="","",IF(LEFT($A35,1)=P$13,$F35,""))</f>
        <v/>
      </c>
      <c r="Q35" s="35" t="str">
        <f>IF($A35="","",IF(LEFT($A35,1)=Q$13,$F35,""))</f>
        <v/>
      </c>
      <c r="R35" s="35"/>
      <c r="S35" s="29"/>
      <c r="T35" s="21" t="s">
        <v>128</v>
      </c>
      <c r="U35" s="21" t="s">
        <v>247</v>
      </c>
      <c r="V35" s="21">
        <v>200.0</v>
      </c>
      <c r="W35" s="21" t="s">
        <v>10</v>
      </c>
      <c r="X35" s="127">
        <f>IF(E$31=".","",E$31)</f>
        <v>0.1</v>
      </c>
    </row>
    <row r="36" spans="1:24">
      <c r="A36" s="36"/>
      <c r="B36" s="62" t="s">
        <v>115</v>
      </c>
      <c r="C36" s="37" t="str">
        <f>IF(A36="","",VLOOKUP($A$31,IF(LEN(A36)=2,SWB,SWA),VLOOKUP(LEFT(A36,1),club,6,FALSE),FALSE))</f>
        <v/>
      </c>
      <c r="D36" s="42" t="str">
        <f>IF(A36="","",VLOOKUP(LEFT(A36,1),club,2,FALSE))</f>
        <v/>
      </c>
      <c r="E36" s="93"/>
      <c r="F36" s="37">
        <f>Decsheets!$U$9</f>
        <v>8.0</v>
      </c>
      <c r="G36" s="29"/>
      <c r="H36" s="29"/>
      <c r="I36" s="39"/>
      <c r="J36" s="35" t="str">
        <f>IF($A36="","",IF(LEFT($A36,1)=J$13,$F36,""))</f>
        <v/>
      </c>
      <c r="K36" s="35" t="str">
        <f>IF($A36="","",IF(LEFT($A36,1)=K$13,$F36,""))</f>
        <v/>
      </c>
      <c r="L36" s="35" t="str">
        <f>IF($A36="","",IF(LEFT($A36,1)=L$13,$F36,""))</f>
        <v/>
      </c>
      <c r="M36" s="35" t="str">
        <f>IF($A36="","",IF(LEFT($A36,1)=M$13,$F36,""))</f>
        <v/>
      </c>
      <c r="N36" s="35" t="str">
        <f>IF($A36="","",IF(LEFT($A36,1)=N$13,$F36,""))</f>
        <v/>
      </c>
      <c r="O36" s="35" t="str">
        <f>IF($A36="","",IF(LEFT($A36,1)=O$13,$F36,""))</f>
        <v/>
      </c>
      <c r="P36" s="35" t="str">
        <f>IF($A36="","",IF(LEFT($A36,1)=P$13,$F36,""))</f>
        <v/>
      </c>
      <c r="Q36" s="35" t="str">
        <f>IF($A36="","",IF(LEFT($A36,1)=Q$13,$F36,""))</f>
        <v/>
      </c>
      <c r="R36" s="35"/>
      <c r="S36" s="29"/>
      <c r="T36" s="21" t="s">
        <v>128</v>
      </c>
      <c r="U36" s="21" t="s">
        <v>247</v>
      </c>
      <c r="V36" s="21">
        <v>200.0</v>
      </c>
      <c r="W36" s="21" t="s">
        <v>10</v>
      </c>
      <c r="X36" s="127">
        <f>IF(E$31=".","",E$31)</f>
        <v>0.1</v>
      </c>
    </row>
    <row r="37" spans="1:24">
      <c r="A37" s="36"/>
      <c r="B37" s="62" t="s">
        <v>116</v>
      </c>
      <c r="C37" s="37" t="str">
        <f>IF(A37="","",VLOOKUP($A$31,IF(LEN(A37)=2,SWB,SWA),VLOOKUP(LEFT(A37,1),club,6,FALSE),FALSE))</f>
        <v/>
      </c>
      <c r="D37" s="42" t="str">
        <f>IF(A37="","",VLOOKUP(LEFT(A37,1),club,2,FALSE))</f>
        <v/>
      </c>
      <c r="E37" s="93"/>
      <c r="F37" s="37">
        <f>Decsheets!$U$10</f>
        <v>6.0</v>
      </c>
      <c r="G37" s="29"/>
      <c r="H37" s="29"/>
      <c r="I37" s="39"/>
      <c r="J37" s="35" t="str">
        <f>IF($A37="","",IF(LEFT($A37,1)=J$13,$F37,""))</f>
        <v/>
      </c>
      <c r="K37" s="35" t="str">
        <f>IF($A37="","",IF(LEFT($A37,1)=K$13,$F37,""))</f>
        <v/>
      </c>
      <c r="L37" s="35" t="str">
        <f>IF($A37="","",IF(LEFT($A37,1)=L$13,$F37,""))</f>
        <v/>
      </c>
      <c r="M37" s="35" t="str">
        <f>IF($A37="","",IF(LEFT($A37,1)=M$13,$F37,""))</f>
        <v/>
      </c>
      <c r="N37" s="35" t="str">
        <f>IF($A37="","",IF(LEFT($A37,1)=N$13,$F37,""))</f>
        <v/>
      </c>
      <c r="O37" s="35" t="str">
        <f>IF($A37="","",IF(LEFT($A37,1)=O$13,$F37,""))</f>
        <v/>
      </c>
      <c r="P37" s="35" t="str">
        <f>IF($A37="","",IF(LEFT($A37,1)=P$13,$F37,""))</f>
        <v/>
      </c>
      <c r="Q37" s="35" t="str">
        <f>IF($A37="","",IF(LEFT($A37,1)=Q$13,$F37,""))</f>
        <v/>
      </c>
      <c r="R37" s="35"/>
      <c r="S37" s="29"/>
      <c r="T37" s="21" t="s">
        <v>128</v>
      </c>
      <c r="U37" s="21" t="s">
        <v>247</v>
      </c>
      <c r="V37" s="21">
        <v>200.0</v>
      </c>
      <c r="W37" s="21" t="s">
        <v>10</v>
      </c>
      <c r="X37" s="127">
        <f>IF(E$31=".","",E$31)</f>
        <v>0.1</v>
      </c>
    </row>
    <row r="38" spans="1:24">
      <c r="A38" s="36"/>
      <c r="B38" s="62" t="s">
        <v>117</v>
      </c>
      <c r="C38" s="37" t="str">
        <f>IF(A38="","",VLOOKUP($A$31,IF(LEN(A38)=2,SWB,SWA),VLOOKUP(LEFT(A38,1),club,6,FALSE),FALSE))</f>
        <v/>
      </c>
      <c r="D38" s="42" t="str">
        <f>IF(A38="","",VLOOKUP(LEFT(A38,1),club,2,FALSE))</f>
        <v/>
      </c>
      <c r="E38" s="93"/>
      <c r="F38" s="37">
        <f>Decsheets!$U$11</f>
        <v>4.0</v>
      </c>
      <c r="G38" s="29"/>
      <c r="H38" s="29"/>
      <c r="I38" s="39"/>
      <c r="J38" s="35" t="str">
        <f>IF($A38="","",IF(LEFT($A38,1)=J$13,$F38,""))</f>
        <v/>
      </c>
      <c r="K38" s="35" t="str">
        <f>IF($A38="","",IF(LEFT($A38,1)=K$13,$F38,""))</f>
        <v/>
      </c>
      <c r="L38" s="35" t="str">
        <f>IF($A38="","",IF(LEFT($A38,1)=L$13,$F38,""))</f>
        <v/>
      </c>
      <c r="M38" s="35" t="str">
        <f>IF($A38="","",IF(LEFT($A38,1)=M$13,$F38,""))</f>
        <v/>
      </c>
      <c r="N38" s="35" t="str">
        <f>IF($A38="","",IF(LEFT($A38,1)=N$13,$F38,""))</f>
        <v/>
      </c>
      <c r="O38" s="35" t="str">
        <f>IF($A38="","",IF(LEFT($A38,1)=O$13,$F38,""))</f>
        <v/>
      </c>
      <c r="P38" s="35" t="str">
        <f>IF($A38="","",IF(LEFT($A38,1)=P$13,$F38,""))</f>
        <v/>
      </c>
      <c r="Q38" s="35" t="str">
        <f>IF($A38="","",IF(LEFT($A38,1)=Q$13,$F38,""))</f>
        <v/>
      </c>
      <c r="R38" s="35"/>
      <c r="S38" s="29"/>
      <c r="T38" s="21" t="s">
        <v>128</v>
      </c>
      <c r="U38" s="21" t="s">
        <v>247</v>
      </c>
      <c r="V38" s="21">
        <v>200.0</v>
      </c>
      <c r="W38" s="21" t="s">
        <v>10</v>
      </c>
      <c r="X38" s="127">
        <f>IF(E$31=".","",E$31)</f>
        <v>0.1</v>
      </c>
    </row>
    <row r="39" spans="1:24">
      <c r="A39" s="36"/>
      <c r="B39" s="62" t="s">
        <v>118</v>
      </c>
      <c r="C39" s="37" t="str">
        <f>IF(A39="","",VLOOKUP($A$31,IF(LEN(A39)=2,SWB,SWA),VLOOKUP(LEFT(A39,1),club,6,FALSE),FALSE))</f>
        <v/>
      </c>
      <c r="D39" s="42" t="str">
        <f>IF(A39="","",VLOOKUP(LEFT(A39,1),club,2,FALSE))</f>
        <v/>
      </c>
      <c r="E39" s="93"/>
      <c r="F39" s="37">
        <f>Decsheets!$U$12</f>
        <v>2.0</v>
      </c>
      <c r="G39" s="29"/>
      <c r="H39" s="29"/>
      <c r="I39" s="39"/>
      <c r="J39" s="35" t="str">
        <f>IF($A39="","",IF(LEFT($A39,1)=J$13,$F39,""))</f>
        <v/>
      </c>
      <c r="K39" s="35" t="str">
        <f>IF($A39="","",IF(LEFT($A39,1)=K$13,$F39,""))</f>
        <v/>
      </c>
      <c r="L39" s="35" t="str">
        <f>IF($A39="","",IF(LEFT($A39,1)=L$13,$F39,""))</f>
        <v/>
      </c>
      <c r="M39" s="35" t="str">
        <f>IF($A39="","",IF(LEFT($A39,1)=M$13,$F39,""))</f>
        <v/>
      </c>
      <c r="N39" s="35" t="str">
        <f>IF($A39="","",IF(LEFT($A39,1)=N$13,$F39,""))</f>
        <v/>
      </c>
      <c r="O39" s="35" t="str">
        <f>IF($A39="","",IF(LEFT($A39,1)=O$13,$F39,""))</f>
        <v/>
      </c>
      <c r="P39" s="35" t="str">
        <f>IF($A39="","",IF(LEFT($A39,1)=P$13,$F39,""))</f>
        <v/>
      </c>
      <c r="Q39" s="35" t="str">
        <f>IF($A39="","",IF(LEFT($A39,1)=Q$13,$F39,""))</f>
        <v/>
      </c>
      <c r="R39" s="35">
        <f>SUM(Decsheets!$U$5:$U$12)-(SUM(J32:Q39))</f>
        <v>30.0</v>
      </c>
      <c r="S39" s="29"/>
      <c r="T39" s="21" t="s">
        <v>128</v>
      </c>
      <c r="U39" s="21" t="s">
        <v>247</v>
      </c>
      <c r="V39" s="21">
        <v>200.0</v>
      </c>
      <c r="W39" s="21" t="s">
        <v>10</v>
      </c>
      <c r="X39" s="127">
        <f>IF(E$31=".","",E$31)</f>
        <v>0.1</v>
      </c>
    </row>
    <row r="40" spans="1:24">
      <c r="A40" s="32" t="s">
        <v>206</v>
      </c>
      <c r="B40" s="61"/>
      <c r="C40" s="40" t="s">
        <v>251</v>
      </c>
      <c r="D40" s="28" t="s">
        <v>125</v>
      </c>
      <c r="E40" s="91">
        <v>0.1</v>
      </c>
      <c r="F40" s="39"/>
      <c r="G40" s="29"/>
      <c r="H40" s="29"/>
      <c r="I40" s="29"/>
      <c r="J40" s="35"/>
      <c r="K40" s="35"/>
      <c r="L40" s="35"/>
      <c r="M40" s="35"/>
      <c r="N40" s="35"/>
      <c r="O40" s="35"/>
      <c r="P40" s="35"/>
      <c r="Q40" s="35"/>
      <c r="R40" s="35"/>
      <c r="S40" s="29" t="s">
        <v>210</v>
      </c>
    </row>
    <row r="41" spans="1:24">
      <c r="A41" s="36" t="s">
        <v>133</v>
      </c>
      <c r="B41" s="62">
        <v>1.0</v>
      </c>
      <c r="C41" s="42" t="str">
        <f>IF(A41="","",VLOOKUP($A$40,IF(LEN(A41)=2,SWB,SWA),VLOOKUP(LEFT(A41,1),club,6,FALSE),FALSE))</f>
        <v>Jessica Hurley</v>
      </c>
      <c r="D41" s="37" t="str">
        <f>IF(A41="","",VLOOKUP(LEFT(A41,1),club,2,FALSE))</f>
        <v>Shaftesbury</v>
      </c>
      <c r="E41" s="93">
        <v>27.86</v>
      </c>
      <c r="F41" s="37">
        <f>Decsheets!$V$5</f>
        <v>8.0</v>
      </c>
      <c r="G41" s="29"/>
      <c r="H41" s="29"/>
      <c r="I41" s="39"/>
      <c r="J41" s="35" t="str">
        <f>IF($A41="","",IF(LEFT($A41,1)=J$13,$F41,""))</f>
        <v/>
      </c>
      <c r="K41" s="35" t="str">
        <f>IF($A41="","",IF(LEFT($A41,1)=K$13,$F41,""))</f>
        <v/>
      </c>
      <c r="L41" s="35" t="str">
        <f>IF($A41="","",IF(LEFT($A41,1)=L$13,$F41,""))</f>
        <v/>
      </c>
      <c r="M41" s="35" t="str">
        <f>IF($A41="","",IF(LEFT($A41,1)=M$13,$F41,""))</f>
        <v/>
      </c>
      <c r="N41" s="35" t="str">
        <f>IF($A41="","",IF(LEFT($A41,1)=N$13,$F41,""))</f>
        <v/>
      </c>
      <c r="O41" s="35" t="str">
        <f>IF($A41="","",IF(LEFT($A41,1)=O$13,$F41,""))</f>
        <v/>
      </c>
      <c r="P41" s="35" t="str">
        <f>IF($A41="","",IF(LEFT($A41,1)=P$13,$F41,""))</f>
        <v/>
      </c>
      <c r="Q41" s="35">
        <f>IF($A41="","",IF(LEFT($A41,1)=Q$13,$F41,""))</f>
        <v>8.0</v>
      </c>
      <c r="R41" s="35"/>
      <c r="S41" s="29"/>
      <c r="T41" s="21" t="s">
        <v>128</v>
      </c>
      <c r="U41" s="21" t="s">
        <v>247</v>
      </c>
      <c r="V41" s="21">
        <v>200.0</v>
      </c>
      <c r="W41" s="21" t="s">
        <v>15</v>
      </c>
      <c r="X41" s="127">
        <f>IF(E$40=".","",E$40)</f>
        <v>0.1</v>
      </c>
    </row>
    <row r="42" spans="1:24">
      <c r="A42" s="36" t="s">
        <v>139</v>
      </c>
      <c r="B42" s="62">
        <v>2.0</v>
      </c>
      <c r="C42" s="42" t="str">
        <f>IF(A42="","",VLOOKUP($A$40,IF(LEN(A42)=2,SWB,SWA),VLOOKUP(LEFT(A42,1),club,6,FALSE),FALSE))</f>
        <v>Laura Stewart</v>
      </c>
      <c r="D42" s="37" t="str">
        <f>IF(A42="","",VLOOKUP(LEFT(A42,1),club,2,FALSE))</f>
        <v>Ealing S&amp;M</v>
      </c>
      <c r="E42" s="93">
        <v>31.65</v>
      </c>
      <c r="F42" s="37">
        <f>Decsheets!$V$6</f>
        <v>7.0</v>
      </c>
      <c r="G42" s="29"/>
      <c r="H42" s="29"/>
      <c r="I42" s="39"/>
      <c r="J42" s="35">
        <f>IF($A42="","",IF(LEFT($A42,1)=J$13,$F42,""))</f>
        <v>7.0</v>
      </c>
      <c r="K42" s="35" t="str">
        <f>IF($A42="","",IF(LEFT($A42,1)=K$13,$F42,""))</f>
        <v/>
      </c>
      <c r="L42" s="35" t="str">
        <f>IF($A42="","",IF(LEFT($A42,1)=L$13,$F42,""))</f>
        <v/>
      </c>
      <c r="M42" s="35" t="str">
        <f>IF($A42="","",IF(LEFT($A42,1)=M$13,$F42,""))</f>
        <v/>
      </c>
      <c r="N42" s="35" t="str">
        <f>IF($A42="","",IF(LEFT($A42,1)=N$13,$F42,""))</f>
        <v/>
      </c>
      <c r="O42" s="35" t="str">
        <f>IF($A42="","",IF(LEFT($A42,1)=O$13,$F42,""))</f>
        <v/>
      </c>
      <c r="P42" s="35" t="str">
        <f>IF($A42="","",IF(LEFT($A42,1)=P$13,$F42,""))</f>
        <v/>
      </c>
      <c r="Q42" s="35" t="str">
        <f>IF($A42="","",IF(LEFT($A42,1)=Q$13,$F42,""))</f>
        <v/>
      </c>
      <c r="R42" s="35"/>
      <c r="S42" s="29"/>
      <c r="T42" s="21" t="s">
        <v>128</v>
      </c>
      <c r="U42" s="21" t="s">
        <v>247</v>
      </c>
      <c r="V42" s="21">
        <v>200.0</v>
      </c>
      <c r="W42" s="21" t="s">
        <v>15</v>
      </c>
      <c r="X42" s="127">
        <f>IF(E$40=".","",E$40)</f>
        <v>0.1</v>
      </c>
    </row>
    <row r="43" spans="1:24">
      <c r="A43" s="36"/>
      <c r="B43" s="62">
        <v>3.0</v>
      </c>
      <c r="C43" s="42" t="str">
        <f>IF(A43="","",VLOOKUP($A$40,IF(LEN(A43)=2,SWB,SWA),VLOOKUP(LEFT(A43,1),club,6,FALSE),FALSE))</f>
        <v/>
      </c>
      <c r="D43" s="37" t="str">
        <f>IF(A43="","",VLOOKUP(LEFT(A43,1),club,2,FALSE))</f>
        <v/>
      </c>
      <c r="E43" s="93"/>
      <c r="F43" s="37">
        <f>Decsheets!$V$7</f>
        <v>6.0</v>
      </c>
      <c r="G43" s="29"/>
      <c r="H43" s="29"/>
      <c r="I43" s="39"/>
      <c r="J43" s="35" t="str">
        <f>IF($A43="","",IF(LEFT($A43,1)=J$13,$F43,""))</f>
        <v/>
      </c>
      <c r="K43" s="35" t="str">
        <f>IF($A43="","",IF(LEFT($A43,1)=K$13,$F43,""))</f>
        <v/>
      </c>
      <c r="L43" s="35" t="str">
        <f>IF($A43="","",IF(LEFT($A43,1)=L$13,$F43,""))</f>
        <v/>
      </c>
      <c r="M43" s="35" t="str">
        <f>IF($A43="","",IF(LEFT($A43,1)=M$13,$F43,""))</f>
        <v/>
      </c>
      <c r="N43" s="35" t="str">
        <f>IF($A43="","",IF(LEFT($A43,1)=N$13,$F43,""))</f>
        <v/>
      </c>
      <c r="O43" s="35" t="str">
        <f>IF($A43="","",IF(LEFT($A43,1)=O$13,$F43,""))</f>
        <v/>
      </c>
      <c r="P43" s="35" t="str">
        <f>IF($A43="","",IF(LEFT($A43,1)=P$13,$F43,""))</f>
        <v/>
      </c>
      <c r="Q43" s="35" t="str">
        <f>IF($A43="","",IF(LEFT($A43,1)=Q$13,$F43,""))</f>
        <v/>
      </c>
      <c r="R43" s="35"/>
      <c r="S43" s="29"/>
      <c r="T43" s="21" t="s">
        <v>128</v>
      </c>
      <c r="U43" s="21" t="s">
        <v>247</v>
      </c>
      <c r="V43" s="21">
        <v>200.0</v>
      </c>
      <c r="W43" s="21" t="s">
        <v>15</v>
      </c>
      <c r="X43" s="127">
        <f>IF(E$40=".","",E$40)</f>
        <v>0.1</v>
      </c>
    </row>
    <row r="44" spans="1:24">
      <c r="A44" s="36"/>
      <c r="B44" s="62" t="s">
        <v>114</v>
      </c>
      <c r="C44" s="42" t="str">
        <f>IF(A44="","",VLOOKUP($A$40,IF(LEN(A44)=2,SWB,SWA),VLOOKUP(LEFT(A44,1),club,6,FALSE),FALSE))</f>
        <v/>
      </c>
      <c r="D44" s="37" t="str">
        <f>IF(A44="","",VLOOKUP(LEFT(A44,1),club,2,FALSE))</f>
        <v/>
      </c>
      <c r="E44" s="93"/>
      <c r="F44" s="37">
        <f>Decsheets!$V$8</f>
        <v>5.0</v>
      </c>
      <c r="G44" s="29"/>
      <c r="H44" s="29"/>
      <c r="I44" s="39"/>
      <c r="J44" s="35" t="str">
        <f>IF($A44="","",IF(LEFT($A44,1)=J$13,$F44,""))</f>
        <v/>
      </c>
      <c r="K44" s="35" t="str">
        <f>IF($A44="","",IF(LEFT($A44,1)=K$13,$F44,""))</f>
        <v/>
      </c>
      <c r="L44" s="35" t="str">
        <f>IF($A44="","",IF(LEFT($A44,1)=L$13,$F44,""))</f>
        <v/>
      </c>
      <c r="M44" s="35" t="str">
        <f>IF($A44="","",IF(LEFT($A44,1)=M$13,$F44,""))</f>
        <v/>
      </c>
      <c r="N44" s="35" t="str">
        <f>IF($A44="","",IF(LEFT($A44,1)=N$13,$F44,""))</f>
        <v/>
      </c>
      <c r="O44" s="35" t="str">
        <f>IF($A44="","",IF(LEFT($A44,1)=O$13,$F44,""))</f>
        <v/>
      </c>
      <c r="P44" s="35" t="str">
        <f>IF($A44="","",IF(LEFT($A44,1)=P$13,$F44,""))</f>
        <v/>
      </c>
      <c r="Q44" s="35" t="str">
        <f>IF($A44="","",IF(LEFT($A44,1)=Q$13,$F44,""))</f>
        <v/>
      </c>
      <c r="R44" s="35"/>
      <c r="S44" s="29"/>
      <c r="T44" s="21" t="s">
        <v>128</v>
      </c>
      <c r="U44" s="21" t="s">
        <v>247</v>
      </c>
      <c r="V44" s="21">
        <v>200.0</v>
      </c>
      <c r="W44" s="21" t="s">
        <v>15</v>
      </c>
      <c r="X44" s="127">
        <f>IF(E$40=".","",E$40)</f>
        <v>0.1</v>
      </c>
    </row>
    <row r="45" spans="1:24">
      <c r="A45" s="36"/>
      <c r="B45" s="62" t="s">
        <v>115</v>
      </c>
      <c r="C45" s="42" t="str">
        <f>IF(A45="","",VLOOKUP($A$40,IF(LEN(A45)=2,SWB,SWA),VLOOKUP(LEFT(A45,1),club,6,FALSE),FALSE))</f>
        <v/>
      </c>
      <c r="D45" s="37" t="str">
        <f>IF(A45="","",VLOOKUP(LEFT(A45,1),club,2,FALSE))</f>
        <v/>
      </c>
      <c r="E45" s="93"/>
      <c r="F45" s="37">
        <f>Decsheets!$V$9</f>
        <v>4.0</v>
      </c>
      <c r="G45" s="29"/>
      <c r="H45" s="29"/>
      <c r="I45" s="39"/>
      <c r="J45" s="35" t="str">
        <f>IF($A45="","",IF(LEFT($A45,1)=J$13,$F45,""))</f>
        <v/>
      </c>
      <c r="K45" s="35" t="str">
        <f>IF($A45="","",IF(LEFT($A45,1)=K$13,$F45,""))</f>
        <v/>
      </c>
      <c r="L45" s="35" t="str">
        <f>IF($A45="","",IF(LEFT($A45,1)=L$13,$F45,""))</f>
        <v/>
      </c>
      <c r="M45" s="35" t="str">
        <f>IF($A45="","",IF(LEFT($A45,1)=M$13,$F45,""))</f>
        <v/>
      </c>
      <c r="N45" s="35" t="str">
        <f>IF($A45="","",IF(LEFT($A45,1)=N$13,$F45,""))</f>
        <v/>
      </c>
      <c r="O45" s="35" t="str">
        <f>IF($A45="","",IF(LEFT($A45,1)=O$13,$F45,""))</f>
        <v/>
      </c>
      <c r="P45" s="35" t="str">
        <f>IF($A45="","",IF(LEFT($A45,1)=P$13,$F45,""))</f>
        <v/>
      </c>
      <c r="Q45" s="35" t="str">
        <f>IF($A45="","",IF(LEFT($A45,1)=Q$13,$F45,""))</f>
        <v/>
      </c>
      <c r="R45" s="35"/>
      <c r="S45" s="29"/>
      <c r="T45" s="21" t="s">
        <v>128</v>
      </c>
      <c r="U45" s="21" t="s">
        <v>247</v>
      </c>
      <c r="V45" s="21">
        <v>200.0</v>
      </c>
      <c r="W45" s="21" t="s">
        <v>15</v>
      </c>
      <c r="X45" s="127">
        <f>IF(E$40=".","",E$40)</f>
        <v>0.1</v>
      </c>
    </row>
    <row r="46" spans="1:24">
      <c r="A46" s="36"/>
      <c r="B46" s="62" t="s">
        <v>116</v>
      </c>
      <c r="C46" s="42" t="str">
        <f>IF(A46="","",VLOOKUP($A$40,IF(LEN(A46)=2,SWB,SWA),VLOOKUP(LEFT(A46,1),club,6,FALSE),FALSE))</f>
        <v/>
      </c>
      <c r="D46" s="37" t="str">
        <f>IF(A46="","",VLOOKUP(LEFT(A46,1),club,2,FALSE))</f>
        <v/>
      </c>
      <c r="E46" s="93"/>
      <c r="F46" s="37">
        <f>Decsheets!$V$10</f>
        <v>3.0</v>
      </c>
      <c r="G46" s="29"/>
      <c r="H46" s="29"/>
      <c r="I46" s="39"/>
      <c r="J46" s="35" t="str">
        <f>IF($A46="","",IF(LEFT($A46,1)=J$13,$F46,""))</f>
        <v/>
      </c>
      <c r="K46" s="35" t="str">
        <f>IF($A46="","",IF(LEFT($A46,1)=K$13,$F46,""))</f>
        <v/>
      </c>
      <c r="L46" s="35" t="str">
        <f>IF($A46="","",IF(LEFT($A46,1)=L$13,$F46,""))</f>
        <v/>
      </c>
      <c r="M46" s="35" t="str">
        <f>IF($A46="","",IF(LEFT($A46,1)=M$13,$F46,""))</f>
        <v/>
      </c>
      <c r="N46" s="35" t="str">
        <f>IF($A46="","",IF(LEFT($A46,1)=N$13,$F46,""))</f>
        <v/>
      </c>
      <c r="O46" s="35" t="str">
        <f>IF($A46="","",IF(LEFT($A46,1)=O$13,$F46,""))</f>
        <v/>
      </c>
      <c r="P46" s="35" t="str">
        <f>IF($A46="","",IF(LEFT($A46,1)=P$13,$F46,""))</f>
        <v/>
      </c>
      <c r="Q46" s="35" t="str">
        <f>IF($A46="","",IF(LEFT($A46,1)=Q$13,$F46,""))</f>
        <v/>
      </c>
      <c r="R46" s="35"/>
      <c r="S46" s="29"/>
      <c r="T46" s="21" t="s">
        <v>128</v>
      </c>
      <c r="U46" s="21" t="s">
        <v>247</v>
      </c>
      <c r="V46" s="21">
        <v>200.0</v>
      </c>
      <c r="W46" s="21" t="s">
        <v>15</v>
      </c>
      <c r="X46" s="127">
        <f>IF(E$40=".","",E$40)</f>
        <v>0.1</v>
      </c>
    </row>
    <row r="47" spans="1:24">
      <c r="A47" s="36"/>
      <c r="B47" s="62" t="s">
        <v>117</v>
      </c>
      <c r="C47" s="42" t="str">
        <f>IF(A47="","",VLOOKUP($A$40,IF(LEN(A47)=2,SWB,SWA),VLOOKUP(LEFT(A47,1),club,6,FALSE),FALSE))</f>
        <v/>
      </c>
      <c r="D47" s="37" t="str">
        <f>IF(A47="","",VLOOKUP(LEFT(A47,1),club,2,FALSE))</f>
        <v/>
      </c>
      <c r="E47" s="93"/>
      <c r="F47" s="37">
        <f>Decsheets!$V$11</f>
        <v>2.0</v>
      </c>
      <c r="G47" s="29"/>
      <c r="H47" s="29"/>
      <c r="I47" s="39"/>
      <c r="J47" s="35" t="str">
        <f>IF($A47="","",IF(LEFT($A47,1)=J$13,$F47,""))</f>
        <v/>
      </c>
      <c r="K47" s="35" t="str">
        <f>IF($A47="","",IF(LEFT($A47,1)=K$13,$F47,""))</f>
        <v/>
      </c>
      <c r="L47" s="35" t="str">
        <f>IF($A47="","",IF(LEFT($A47,1)=L$13,$F47,""))</f>
        <v/>
      </c>
      <c r="M47" s="35" t="str">
        <f>IF($A47="","",IF(LEFT($A47,1)=M$13,$F47,""))</f>
        <v/>
      </c>
      <c r="N47" s="35" t="str">
        <f>IF($A47="","",IF(LEFT($A47,1)=N$13,$F47,""))</f>
        <v/>
      </c>
      <c r="O47" s="35" t="str">
        <f>IF($A47="","",IF(LEFT($A47,1)=O$13,$F47,""))</f>
        <v/>
      </c>
      <c r="P47" s="35" t="str">
        <f>IF($A47="","",IF(LEFT($A47,1)=P$13,$F47,""))</f>
        <v/>
      </c>
      <c r="Q47" s="35" t="str">
        <f>IF($A47="","",IF(LEFT($A47,1)=Q$13,$F47,""))</f>
        <v/>
      </c>
      <c r="R47" s="35"/>
      <c r="S47" s="29"/>
      <c r="T47" s="21" t="s">
        <v>128</v>
      </c>
      <c r="U47" s="21" t="s">
        <v>247</v>
      </c>
      <c r="V47" s="21">
        <v>200.0</v>
      </c>
      <c r="W47" s="21" t="s">
        <v>15</v>
      </c>
      <c r="X47" s="127">
        <f>IF(E$40=".","",E$40)</f>
        <v>0.1</v>
      </c>
    </row>
    <row r="48" spans="1:24">
      <c r="A48" s="36"/>
      <c r="B48" s="62" t="s">
        <v>118</v>
      </c>
      <c r="C48" s="42" t="str">
        <f>IF(A48="","",VLOOKUP($A$40,IF(LEN(A48)=2,SWB,SWA),VLOOKUP(LEFT(A48,1),club,6,FALSE),FALSE))</f>
        <v/>
      </c>
      <c r="D48" s="37" t="str">
        <f>IF(A48="","",VLOOKUP(LEFT(A48,1),club,2,FALSE))</f>
        <v/>
      </c>
      <c r="E48" s="93"/>
      <c r="F48" s="37">
        <f>Decsheets!$V$12</f>
        <v>1.0</v>
      </c>
      <c r="G48" s="29"/>
      <c r="H48" s="29"/>
      <c r="I48" s="39"/>
      <c r="J48" s="35" t="str">
        <f>IF($A48="","",IF(LEFT($A48,1)=J$13,$F48,""))</f>
        <v/>
      </c>
      <c r="K48" s="35" t="str">
        <f>IF($A48="","",IF(LEFT($A48,1)=K$13,$F48,""))</f>
        <v/>
      </c>
      <c r="L48" s="35" t="str">
        <f>IF($A48="","",IF(LEFT($A48,1)=L$13,$F48,""))</f>
        <v/>
      </c>
      <c r="M48" s="35" t="str">
        <f>IF($A48="","",IF(LEFT($A48,1)=M$13,$F48,""))</f>
        <v/>
      </c>
      <c r="N48" s="35" t="str">
        <f>IF($A48="","",IF(LEFT($A48,1)=N$13,$F48,""))</f>
        <v/>
      </c>
      <c r="O48" s="35" t="str">
        <f>IF($A48="","",IF(LEFT($A48,1)=O$13,$F48,""))</f>
        <v/>
      </c>
      <c r="P48" s="35" t="str">
        <f>IF($A48="","",IF(LEFT($A48,1)=P$13,$F48,""))</f>
        <v/>
      </c>
      <c r="Q48" s="35" t="str">
        <f>IF($A48="","",IF(LEFT($A48,1)=Q$13,$F48,""))</f>
        <v/>
      </c>
      <c r="R48" s="35">
        <f>SUM(Decsheets!$V$5:$V$13)-(SUM(J41:Q48))</f>
        <v>21.0</v>
      </c>
      <c r="S48" s="29"/>
      <c r="T48" s="21" t="s">
        <v>128</v>
      </c>
      <c r="U48" s="21" t="s">
        <v>247</v>
      </c>
      <c r="V48" s="21">
        <v>200.0</v>
      </c>
      <c r="W48" s="21" t="s">
        <v>15</v>
      </c>
      <c r="X48" s="127">
        <f>IF(E$40=".","",E$40)</f>
        <v>0.1</v>
      </c>
    </row>
    <row r="49" spans="1:24" s="21" customFormat="1">
      <c r="A49" s="32" t="s">
        <v>143</v>
      </c>
      <c r="B49" s="61"/>
      <c r="C49" s="41" t="s">
        <v>252</v>
      </c>
      <c r="D49" s="39"/>
      <c r="E49" s="28" t="s">
        <v>145</v>
      </c>
      <c r="F49" s="39"/>
      <c r="G49" s="29"/>
      <c r="H49" s="29"/>
      <c r="I49" s="29"/>
      <c r="J49" s="35"/>
      <c r="K49" s="35"/>
      <c r="L49" s="35"/>
      <c r="M49" s="35"/>
      <c r="N49" s="35"/>
      <c r="O49" s="35"/>
      <c r="P49" s="35"/>
      <c r="Q49" s="35"/>
      <c r="R49" s="35"/>
      <c r="S49" s="29" t="s">
        <v>146</v>
      </c>
    </row>
    <row r="50" spans="1:24">
      <c r="A50" s="36" t="s">
        <v>133</v>
      </c>
      <c r="B50" s="62">
        <v>1.0</v>
      </c>
      <c r="C50" s="37" t="str">
        <f>IF(A50="","",VLOOKUP($A$49,IF(LEN(A50)=2,SWB,SWA),VLOOKUP(LEFT(A50,1),club,6,FALSE),FALSE))</f>
        <v>Jospehine Chadwick</v>
      </c>
      <c r="D50" s="37" t="str">
        <f>IF(A50="","",VLOOKUP(LEFT(A50,1),club,2,FALSE))</f>
        <v>Shaftesbury</v>
      </c>
      <c r="E50" s="38" t="s">
        <v>253</v>
      </c>
      <c r="F50" s="37">
        <f>Decsheets!$U$5</f>
        <v>16.0</v>
      </c>
      <c r="G50" s="29"/>
      <c r="H50" s="29"/>
      <c r="I50" s="39"/>
      <c r="J50" s="35" t="str">
        <f>IF($A50="","",IF(LEFT($A50,1)=J$13,$F50,""))</f>
        <v/>
      </c>
      <c r="K50" s="35" t="str">
        <f>IF($A50="","",IF(LEFT($A50,1)=K$13,$F50,""))</f>
        <v/>
      </c>
      <c r="L50" s="35" t="str">
        <f>IF($A50="","",IF(LEFT($A50,1)=L$13,$F50,""))</f>
        <v/>
      </c>
      <c r="M50" s="35" t="str">
        <f>IF($A50="","",IF(LEFT($A50,1)=M$13,$F50,""))</f>
        <v/>
      </c>
      <c r="N50" s="35" t="str">
        <f>IF($A50="","",IF(LEFT($A50,1)=N$13,$F50,""))</f>
        <v/>
      </c>
      <c r="O50" s="35" t="str">
        <f>IF($A50="","",IF(LEFT($A50,1)=O$13,$F50,""))</f>
        <v/>
      </c>
      <c r="P50" s="35" t="str">
        <f>IF($A50="","",IF(LEFT($A50,1)=P$13,$F50,""))</f>
        <v/>
      </c>
      <c r="Q50" s="35">
        <f>IF($A50="","",IF(LEFT($A50,1)=Q$13,$F50,""))</f>
        <v>16.0</v>
      </c>
      <c r="R50" s="35"/>
      <c r="S50" s="29"/>
      <c r="T50" s="21" t="s">
        <v>128</v>
      </c>
      <c r="U50" s="21" t="s">
        <v>247</v>
      </c>
      <c r="V50" s="21">
        <v>800.0</v>
      </c>
      <c r="W50" s="21" t="s">
        <v>10</v>
      </c>
      <c r="X50" s="127"/>
    </row>
    <row r="51" spans="1:24">
      <c r="A51" s="36" t="s">
        <v>134</v>
      </c>
      <c r="B51" s="62">
        <v>2.0</v>
      </c>
      <c r="C51" s="37" t="str">
        <f>IF(A51="","",VLOOKUP($A$49,IF(LEN(A51)=2,SWB,SWA),VLOOKUP(LEFT(A51,1),club,6,FALSE),FALSE))</f>
        <v>Roisin Lynch</v>
      </c>
      <c r="D51" s="37" t="str">
        <f>IF(A51="","",VLOOKUP(LEFT(A51,1),club,2,FALSE))</f>
        <v>Ealing S&amp;M</v>
      </c>
      <c r="E51" s="38" t="s">
        <v>254</v>
      </c>
      <c r="F51" s="37">
        <f>Decsheets!$U$6</f>
        <v>14.0</v>
      </c>
      <c r="G51" s="29"/>
      <c r="H51" s="29"/>
      <c r="I51" s="39"/>
      <c r="J51" s="35">
        <f>IF($A51="","",IF(LEFT($A51,1)=J$13,$F51,""))</f>
        <v>14.0</v>
      </c>
      <c r="K51" s="35" t="str">
        <f>IF($A51="","",IF(LEFT($A51,1)=K$13,$F51,""))</f>
        <v/>
      </c>
      <c r="L51" s="35" t="str">
        <f>IF($A51="","",IF(LEFT($A51,1)=L$13,$F51,""))</f>
        <v/>
      </c>
      <c r="M51" s="35" t="str">
        <f>IF($A51="","",IF(LEFT($A51,1)=M$13,$F51,""))</f>
        <v/>
      </c>
      <c r="N51" s="35" t="str">
        <f>IF($A51="","",IF(LEFT($A51,1)=N$13,$F51,""))</f>
        <v/>
      </c>
      <c r="O51" s="35" t="str">
        <f>IF($A51="","",IF(LEFT($A51,1)=O$13,$F51,""))</f>
        <v/>
      </c>
      <c r="P51" s="35" t="str">
        <f>IF($A51="","",IF(LEFT($A51,1)=P$13,$F51,""))</f>
        <v/>
      </c>
      <c r="Q51" s="35" t="str">
        <f>IF($A51="","",IF(LEFT($A51,1)=Q$13,$F51,""))</f>
        <v/>
      </c>
      <c r="R51" s="35"/>
      <c r="S51" s="29"/>
      <c r="T51" s="21" t="s">
        <v>128</v>
      </c>
      <c r="U51" s="21" t="s">
        <v>247</v>
      </c>
      <c r="V51" s="21">
        <v>800.0</v>
      </c>
      <c r="W51" s="21" t="s">
        <v>10</v>
      </c>
    </row>
    <row r="52" spans="1:24">
      <c r="A52" s="36" t="s">
        <v>135</v>
      </c>
      <c r="B52" s="62">
        <v>3.0</v>
      </c>
      <c r="C52" s="37" t="str">
        <f>IF(A52="","",VLOOKUP($A$49,IF(LEN(A52)=2,SWB,SWA),VLOOKUP(LEFT(A52,1),club,6,FALSE),FALSE))</f>
        <v>Megan Alexander</v>
      </c>
      <c r="D52" s="37" t="str">
        <f>IF(A52="","",VLOOKUP(LEFT(A52,1),club,2,FALSE))</f>
        <v>Trent Park</v>
      </c>
      <c r="E52" s="38" t="s">
        <v>255</v>
      </c>
      <c r="F52" s="37">
        <f>Decsheets!$U$7</f>
        <v>12.0</v>
      </c>
      <c r="G52" s="29"/>
      <c r="H52" s="29"/>
      <c r="I52" s="39"/>
      <c r="J52" s="35" t="str">
        <f>IF($A52="","",IF(LEFT($A52,1)=J$13,$F52,""))</f>
        <v/>
      </c>
      <c r="K52" s="35" t="str">
        <f>IF($A52="","",IF(LEFT($A52,1)=K$13,$F52,""))</f>
        <v/>
      </c>
      <c r="L52" s="35" t="str">
        <f>IF($A52="","",IF(LEFT($A52,1)=L$13,$F52,""))</f>
        <v/>
      </c>
      <c r="M52" s="35" t="str">
        <f>IF($A52="","",IF(LEFT($A52,1)=M$13,$F52,""))</f>
        <v/>
      </c>
      <c r="N52" s="35" t="str">
        <f>IF($A52="","",IF(LEFT($A52,1)=N$13,$F52,""))</f>
        <v/>
      </c>
      <c r="O52" s="35">
        <f>IF($A52="","",IF(LEFT($A52,1)=O$13,$F52,""))</f>
        <v>12.0</v>
      </c>
      <c r="P52" s="35" t="str">
        <f>IF($A52="","",IF(LEFT($A52,1)=P$13,$F52,""))</f>
        <v/>
      </c>
      <c r="Q52" s="35" t="str">
        <f>IF($A52="","",IF(LEFT($A52,1)=Q$13,$F52,""))</f>
        <v/>
      </c>
      <c r="R52" s="35"/>
      <c r="S52" s="29"/>
      <c r="T52" s="21" t="s">
        <v>128</v>
      </c>
      <c r="U52" s="21" t="s">
        <v>247</v>
      </c>
      <c r="V52" s="21">
        <v>800.0</v>
      </c>
      <c r="W52" s="21" t="s">
        <v>10</v>
      </c>
    </row>
    <row r="53" spans="1:24">
      <c r="A53" s="36" t="s">
        <v>130</v>
      </c>
      <c r="B53" s="62" t="s">
        <v>114</v>
      </c>
      <c r="C53" s="37" t="str">
        <f>IF(A53="","",VLOOKUP($A$49,IF(LEN(A53)=2,SWB,SWA),VLOOKUP(LEFT(A53,1),club,6,FALSE),FALSE))</f>
        <v>Phoebe Adugna</v>
      </c>
      <c r="D53" s="37" t="str">
        <f>IF(A53="","",VLOOKUP(LEFT(A53,1),club,2,FALSE))</f>
        <v>Heathside</v>
      </c>
      <c r="E53" s="38" t="s">
        <v>256</v>
      </c>
      <c r="F53" s="37">
        <f>Decsheets!$U$8</f>
        <v>10.0</v>
      </c>
      <c r="G53" s="29"/>
      <c r="H53" s="29"/>
      <c r="I53" s="39"/>
      <c r="J53" s="35" t="str">
        <f>IF($A53="","",IF(LEFT($A53,1)=J$13,$F53,""))</f>
        <v/>
      </c>
      <c r="K53" s="35" t="str">
        <f>IF($A53="","",IF(LEFT($A53,1)=K$13,$F53,""))</f>
        <v/>
      </c>
      <c r="L53" s="35" t="str">
        <f>IF($A53="","",IF(LEFT($A53,1)=L$13,$F53,""))</f>
        <v/>
      </c>
      <c r="M53" s="35">
        <f>IF($A53="","",IF(LEFT($A53,1)=M$13,$F53,""))</f>
        <v>10.0</v>
      </c>
      <c r="N53" s="35" t="str">
        <f>IF($A53="","",IF(LEFT($A53,1)=N$13,$F53,""))</f>
        <v/>
      </c>
      <c r="O53" s="35" t="str">
        <f>IF($A53="","",IF(LEFT($A53,1)=O$13,$F53,""))</f>
        <v/>
      </c>
      <c r="P53" s="35" t="str">
        <f>IF($A53="","",IF(LEFT($A53,1)=P$13,$F53,""))</f>
        <v/>
      </c>
      <c r="Q53" s="35" t="str">
        <f>IF($A53="","",IF(LEFT($A53,1)=Q$13,$F53,""))</f>
        <v/>
      </c>
      <c r="R53" s="35"/>
      <c r="S53" s="29"/>
      <c r="T53" s="21" t="s">
        <v>128</v>
      </c>
      <c r="U53" s="21" t="s">
        <v>247</v>
      </c>
      <c r="V53" s="21">
        <v>800.0</v>
      </c>
      <c r="W53" s="21" t="s">
        <v>10</v>
      </c>
    </row>
    <row r="54" spans="1:24">
      <c r="A54" s="36"/>
      <c r="B54" s="62" t="s">
        <v>115</v>
      </c>
      <c r="C54" s="37" t="str">
        <f>IF(A54="","",VLOOKUP($A$49,IF(LEN(A54)=2,SWB,SWA),VLOOKUP(LEFT(A54,1),club,6,FALSE),FALSE))</f>
        <v/>
      </c>
      <c r="D54" s="37" t="str">
        <f>IF(A54="","",VLOOKUP(LEFT(A54,1),club,2,FALSE))</f>
        <v/>
      </c>
      <c r="E54" s="38"/>
      <c r="F54" s="37">
        <f>Decsheets!$U$9</f>
        <v>8.0</v>
      </c>
      <c r="G54" s="29"/>
      <c r="H54" s="29"/>
      <c r="I54" s="39"/>
      <c r="J54" s="35" t="str">
        <f>IF($A54="","",IF(LEFT($A54,1)=J$13,$F54,""))</f>
        <v/>
      </c>
      <c r="K54" s="35" t="str">
        <f>IF($A54="","",IF(LEFT($A54,1)=K$13,$F54,""))</f>
        <v/>
      </c>
      <c r="L54" s="35" t="str">
        <f>IF($A54="","",IF(LEFT($A54,1)=L$13,$F54,""))</f>
        <v/>
      </c>
      <c r="M54" s="35" t="str">
        <f>IF($A54="","",IF(LEFT($A54,1)=M$13,$F54,""))</f>
        <v/>
      </c>
      <c r="N54" s="35" t="str">
        <f>IF($A54="","",IF(LEFT($A54,1)=N$13,$F54,""))</f>
        <v/>
      </c>
      <c r="O54" s="35" t="str">
        <f>IF($A54="","",IF(LEFT($A54,1)=O$13,$F54,""))</f>
        <v/>
      </c>
      <c r="P54" s="35" t="str">
        <f>IF($A54="","",IF(LEFT($A54,1)=P$13,$F54,""))</f>
        <v/>
      </c>
      <c r="Q54" s="35" t="str">
        <f>IF($A54="","",IF(LEFT($A54,1)=Q$13,$F54,""))</f>
        <v/>
      </c>
      <c r="R54" s="35"/>
      <c r="S54" s="29"/>
      <c r="T54" s="21" t="s">
        <v>128</v>
      </c>
      <c r="U54" s="21" t="s">
        <v>247</v>
      </c>
      <c r="V54" s="21">
        <v>800.0</v>
      </c>
      <c r="W54" s="21" t="s">
        <v>10</v>
      </c>
    </row>
    <row r="55" spans="1:24">
      <c r="A55" s="36"/>
      <c r="B55" s="62" t="s">
        <v>116</v>
      </c>
      <c r="C55" s="37" t="str">
        <f>IF(A55="","",VLOOKUP($A$49,IF(LEN(A55)=2,SWB,SWA),VLOOKUP(LEFT(A55,1),club,6,FALSE),FALSE))</f>
        <v/>
      </c>
      <c r="D55" s="37" t="str">
        <f>IF(A55="","",VLOOKUP(LEFT(A55,1),club,2,FALSE))</f>
        <v/>
      </c>
      <c r="E55" s="38"/>
      <c r="F55" s="37">
        <f>Decsheets!$U$10</f>
        <v>6.0</v>
      </c>
      <c r="G55" s="29"/>
      <c r="H55" s="29"/>
      <c r="I55" s="39"/>
      <c r="J55" s="35" t="str">
        <f>IF($A55="","",IF(LEFT($A55,1)=J$13,$F55,""))</f>
        <v/>
      </c>
      <c r="K55" s="35" t="str">
        <f>IF($A55="","",IF(LEFT($A55,1)=K$13,$F55,""))</f>
        <v/>
      </c>
      <c r="L55" s="35" t="str">
        <f>IF($A55="","",IF(LEFT($A55,1)=L$13,$F55,""))</f>
        <v/>
      </c>
      <c r="M55" s="35" t="str">
        <f>IF($A55="","",IF(LEFT($A55,1)=M$13,$F55,""))</f>
        <v/>
      </c>
      <c r="N55" s="35" t="str">
        <f>IF($A55="","",IF(LEFT($A55,1)=N$13,$F55,""))</f>
        <v/>
      </c>
      <c r="O55" s="35" t="str">
        <f>IF($A55="","",IF(LEFT($A55,1)=O$13,$F55,""))</f>
        <v/>
      </c>
      <c r="P55" s="35" t="str">
        <f>IF($A55="","",IF(LEFT($A55,1)=P$13,$F55,""))</f>
        <v/>
      </c>
      <c r="Q55" s="35" t="str">
        <f>IF($A55="","",IF(LEFT($A55,1)=Q$13,$F55,""))</f>
        <v/>
      </c>
      <c r="R55" s="35"/>
      <c r="S55" s="29"/>
      <c r="T55" s="21" t="s">
        <v>128</v>
      </c>
      <c r="U55" s="21" t="s">
        <v>247</v>
      </c>
      <c r="V55" s="21">
        <v>800.0</v>
      </c>
      <c r="W55" s="21" t="s">
        <v>10</v>
      </c>
    </row>
    <row r="56" spans="1:24">
      <c r="A56" s="36"/>
      <c r="B56" s="62" t="s">
        <v>117</v>
      </c>
      <c r="C56" s="37" t="str">
        <f>IF(A56="","",VLOOKUP($A$49,IF(LEN(A56)=2,SWB,SWA),VLOOKUP(LEFT(A56,1),club,6,FALSE),FALSE))</f>
        <v/>
      </c>
      <c r="D56" s="37" t="str">
        <f>IF(A56="","",VLOOKUP(LEFT(A56,1),club,2,FALSE))</f>
        <v/>
      </c>
      <c r="E56" s="38"/>
      <c r="F56" s="37">
        <f>Decsheets!$U$11</f>
        <v>4.0</v>
      </c>
      <c r="G56" s="29"/>
      <c r="H56" s="29"/>
      <c r="I56" s="39"/>
      <c r="J56" s="35" t="str">
        <f>IF($A56="","",IF(LEFT($A56,1)=J$13,$F56,""))</f>
        <v/>
      </c>
      <c r="K56" s="35" t="str">
        <f>IF($A56="","",IF(LEFT($A56,1)=K$13,$F56,""))</f>
        <v/>
      </c>
      <c r="L56" s="35" t="str">
        <f>IF($A56="","",IF(LEFT($A56,1)=L$13,$F56,""))</f>
        <v/>
      </c>
      <c r="M56" s="35" t="str">
        <f>IF($A56="","",IF(LEFT($A56,1)=M$13,$F56,""))</f>
        <v/>
      </c>
      <c r="N56" s="35" t="str">
        <f>IF($A56="","",IF(LEFT($A56,1)=N$13,$F56,""))</f>
        <v/>
      </c>
      <c r="O56" s="35" t="str">
        <f>IF($A56="","",IF(LEFT($A56,1)=O$13,$F56,""))</f>
        <v/>
      </c>
      <c r="P56" s="35" t="str">
        <f>IF($A56="","",IF(LEFT($A56,1)=P$13,$F56,""))</f>
        <v/>
      </c>
      <c r="Q56" s="35" t="str">
        <f>IF($A56="","",IF(LEFT($A56,1)=Q$13,$F56,""))</f>
        <v/>
      </c>
      <c r="R56" s="35"/>
      <c r="S56" s="29"/>
      <c r="T56" s="21" t="s">
        <v>128</v>
      </c>
      <c r="U56" s="21" t="s">
        <v>247</v>
      </c>
      <c r="V56" s="21">
        <v>800.0</v>
      </c>
      <c r="W56" s="21" t="s">
        <v>10</v>
      </c>
    </row>
    <row r="57" spans="1:24">
      <c r="A57" s="36"/>
      <c r="B57" s="62" t="s">
        <v>118</v>
      </c>
      <c r="C57" s="37" t="str">
        <f>IF(A57="","",VLOOKUP($A$49,IF(LEN(A57)=2,SWB,SWA),VLOOKUP(LEFT(A57,1),club,6,FALSE),FALSE))</f>
        <v/>
      </c>
      <c r="D57" s="37" t="str">
        <f>IF(A57="","",VLOOKUP(LEFT(A57,1),club,2,FALSE))</f>
        <v/>
      </c>
      <c r="E57" s="38"/>
      <c r="F57" s="37">
        <f>Decsheets!$U$12</f>
        <v>2.0</v>
      </c>
      <c r="G57" s="29"/>
      <c r="H57" s="29"/>
      <c r="I57" s="39"/>
      <c r="J57" s="35" t="str">
        <f>IF($A57="","",IF(LEFT($A57,1)=J$13,$F57,""))</f>
        <v/>
      </c>
      <c r="K57" s="35" t="str">
        <f>IF($A57="","",IF(LEFT($A57,1)=K$13,$F57,""))</f>
        <v/>
      </c>
      <c r="L57" s="35" t="str">
        <f>IF($A57="","",IF(LEFT($A57,1)=L$13,$F57,""))</f>
        <v/>
      </c>
      <c r="M57" s="35" t="str">
        <f>IF($A57="","",IF(LEFT($A57,1)=M$13,$F57,""))</f>
        <v/>
      </c>
      <c r="N57" s="35" t="str">
        <f>IF($A57="","",IF(LEFT($A57,1)=N$13,$F57,""))</f>
        <v/>
      </c>
      <c r="O57" s="35" t="str">
        <f>IF($A57="","",IF(LEFT($A57,1)=O$13,$F57,""))</f>
        <v/>
      </c>
      <c r="P57" s="35" t="str">
        <f>IF($A57="","",IF(LEFT($A57,1)=P$13,$F57,""))</f>
        <v/>
      </c>
      <c r="Q57" s="35" t="str">
        <f>IF($A57="","",IF(LEFT($A57,1)=Q$13,$F57,""))</f>
        <v/>
      </c>
      <c r="R57" s="35">
        <f>SUM(Decsheets!$U$5:$U$12)-(SUM(J50:Q57))</f>
        <v>20.0</v>
      </c>
      <c r="S57" s="29"/>
      <c r="T57" s="21" t="s">
        <v>128</v>
      </c>
      <c r="U57" s="21" t="s">
        <v>247</v>
      </c>
      <c r="V57" s="21">
        <v>800.0</v>
      </c>
      <c r="W57" s="21" t="s">
        <v>10</v>
      </c>
    </row>
    <row r="58" spans="1:24" s="21" customFormat="1">
      <c r="A58" s="32" t="s">
        <v>143</v>
      </c>
      <c r="B58" s="61"/>
      <c r="C58" s="40" t="s">
        <v>257</v>
      </c>
      <c r="D58" s="39"/>
      <c r="E58" s="28" t="s">
        <v>145</v>
      </c>
      <c r="F58" s="39"/>
      <c r="G58" s="29"/>
      <c r="H58" s="29"/>
      <c r="I58" s="29"/>
      <c r="J58" s="35"/>
      <c r="K58" s="35"/>
      <c r="L58" s="35"/>
      <c r="M58" s="35"/>
      <c r="N58" s="35"/>
      <c r="O58" s="35"/>
      <c r="P58" s="35"/>
      <c r="Q58" s="35"/>
      <c r="R58" s="35"/>
      <c r="S58" s="29" t="s">
        <v>154</v>
      </c>
    </row>
    <row r="59" spans="1:24">
      <c r="A59" s="36" t="s">
        <v>140</v>
      </c>
      <c r="B59" s="62">
        <v>1.0</v>
      </c>
      <c r="C59" s="37" t="str">
        <f>IF(A59="","",VLOOKUP($A$58,IF(LEN(A59)=2,SWB,SWA),VLOOKUP(LEFT(A59,1),club,6,FALSE),FALSE))</f>
        <v>Georgia Lee</v>
      </c>
      <c r="D59" s="37" t="str">
        <f>IF(A59="","",VLOOKUP(LEFT(A59,1),club,2,FALSE))</f>
        <v>Shaftesbury</v>
      </c>
      <c r="E59" s="38" t="s">
        <v>258</v>
      </c>
      <c r="F59" s="37">
        <f>Decsheets!$V$5</f>
        <v>8.0</v>
      </c>
      <c r="G59" s="29"/>
      <c r="H59" s="29"/>
      <c r="I59" s="39"/>
      <c r="J59" s="35" t="str">
        <f>IF($A59="","",IF(LEFT($A59,1)=J$13,$F59,""))</f>
        <v/>
      </c>
      <c r="K59" s="35" t="str">
        <f>IF($A59="","",IF(LEFT($A59,1)=K$13,$F59,""))</f>
        <v/>
      </c>
      <c r="L59" s="35" t="str">
        <f>IF($A59="","",IF(LEFT($A59,1)=L$13,$F59,""))</f>
        <v/>
      </c>
      <c r="M59" s="35" t="str">
        <f>IF($A59="","",IF(LEFT($A59,1)=M$13,$F59,""))</f>
        <v/>
      </c>
      <c r="N59" s="35" t="str">
        <f>IF($A59="","",IF(LEFT($A59,1)=N$13,$F59,""))</f>
        <v/>
      </c>
      <c r="O59" s="35" t="str">
        <f>IF($A59="","",IF(LEFT($A59,1)=O$13,$F59,""))</f>
        <v/>
      </c>
      <c r="P59" s="35" t="str">
        <f>IF($A59="","",IF(LEFT($A59,1)=P$13,$F59,""))</f>
        <v/>
      </c>
      <c r="Q59" s="35">
        <f>IF($A59="","",IF(LEFT($A59,1)=Q$13,$F59,""))</f>
        <v>8.0</v>
      </c>
      <c r="R59" s="35"/>
      <c r="S59" s="29"/>
      <c r="T59" s="21" t="s">
        <v>128</v>
      </c>
      <c r="U59" s="21" t="s">
        <v>247</v>
      </c>
      <c r="V59" s="21">
        <v>800.0</v>
      </c>
      <c r="W59" s="21" t="s">
        <v>15</v>
      </c>
    </row>
    <row r="60" spans="1:24">
      <c r="A60" s="36"/>
      <c r="B60" s="62">
        <v>2.0</v>
      </c>
      <c r="C60" s="37" t="str">
        <f>IF(A60="","",VLOOKUP($A$58,IF(LEN(A60)=2,SWB,SWA),VLOOKUP(LEFT(A60,1),club,6,FALSE),FALSE))</f>
        <v/>
      </c>
      <c r="D60" s="37" t="str">
        <f>IF(A60="","",VLOOKUP(LEFT(A60,1),club,2,FALSE))</f>
        <v/>
      </c>
      <c r="E60" s="38"/>
      <c r="F60" s="37">
        <f>Decsheets!$V$6</f>
        <v>7.0</v>
      </c>
      <c r="G60" s="29"/>
      <c r="H60" s="29"/>
      <c r="I60" s="39"/>
      <c r="J60" s="35" t="str">
        <f>IF($A60="","",IF(LEFT($A60,1)=J$13,$F60,""))</f>
        <v/>
      </c>
      <c r="K60" s="35" t="str">
        <f>IF($A60="","",IF(LEFT($A60,1)=K$13,$F60,""))</f>
        <v/>
      </c>
      <c r="L60" s="35" t="str">
        <f>IF($A60="","",IF(LEFT($A60,1)=L$13,$F60,""))</f>
        <v/>
      </c>
      <c r="M60" s="35" t="str">
        <f>IF($A60="","",IF(LEFT($A60,1)=M$13,$F60,""))</f>
        <v/>
      </c>
      <c r="N60" s="35" t="str">
        <f>IF($A60="","",IF(LEFT($A60,1)=N$13,$F60,""))</f>
        <v/>
      </c>
      <c r="O60" s="35" t="str">
        <f>IF($A60="","",IF(LEFT($A60,1)=O$13,$F60,""))</f>
        <v/>
      </c>
      <c r="P60" s="35" t="str">
        <f>IF($A60="","",IF(LEFT($A60,1)=P$13,$F60,""))</f>
        <v/>
      </c>
      <c r="Q60" s="35" t="str">
        <f>IF($A60="","",IF(LEFT($A60,1)=Q$13,$F60,""))</f>
        <v/>
      </c>
      <c r="R60" s="35"/>
      <c r="S60" s="29"/>
      <c r="T60" s="21" t="s">
        <v>128</v>
      </c>
      <c r="U60" s="21" t="s">
        <v>247</v>
      </c>
      <c r="V60" s="21">
        <v>800.0</v>
      </c>
      <c r="W60" s="21" t="s">
        <v>15</v>
      </c>
    </row>
    <row r="61" spans="1:24">
      <c r="A61" s="36"/>
      <c r="B61" s="62">
        <v>3.0</v>
      </c>
      <c r="C61" s="37" t="str">
        <f>IF(A61="","",VLOOKUP($A$58,IF(LEN(A61)=2,SWB,SWA),VLOOKUP(LEFT(A61,1),club,6,FALSE),FALSE))</f>
        <v/>
      </c>
      <c r="D61" s="37" t="str">
        <f>IF(A61="","",VLOOKUP(LEFT(A61,1),club,2,FALSE))</f>
        <v/>
      </c>
      <c r="E61" s="38"/>
      <c r="F61" s="37">
        <f>Decsheets!$V$7</f>
        <v>6.0</v>
      </c>
      <c r="G61" s="29"/>
      <c r="H61" s="29"/>
      <c r="I61" s="39"/>
      <c r="J61" s="35" t="str">
        <f>IF($A61="","",IF(LEFT($A61,1)=J$13,$F61,""))</f>
        <v/>
      </c>
      <c r="K61" s="35" t="str">
        <f>IF($A61="","",IF(LEFT($A61,1)=K$13,$F61,""))</f>
        <v/>
      </c>
      <c r="L61" s="35" t="str">
        <f>IF($A61="","",IF(LEFT($A61,1)=L$13,$F61,""))</f>
        <v/>
      </c>
      <c r="M61" s="35" t="str">
        <f>IF($A61="","",IF(LEFT($A61,1)=M$13,$F61,""))</f>
        <v/>
      </c>
      <c r="N61" s="35" t="str">
        <f>IF($A61="","",IF(LEFT($A61,1)=N$13,$F61,""))</f>
        <v/>
      </c>
      <c r="O61" s="35" t="str">
        <f>IF($A61="","",IF(LEFT($A61,1)=O$13,$F61,""))</f>
        <v/>
      </c>
      <c r="P61" s="35" t="str">
        <f>IF($A61="","",IF(LEFT($A61,1)=P$13,$F61,""))</f>
        <v/>
      </c>
      <c r="Q61" s="35" t="str">
        <f>IF($A61="","",IF(LEFT($A61,1)=Q$13,$F61,""))</f>
        <v/>
      </c>
      <c r="R61" s="35"/>
      <c r="S61" s="29"/>
      <c r="T61" s="21" t="s">
        <v>128</v>
      </c>
      <c r="U61" s="21" t="s">
        <v>247</v>
      </c>
      <c r="V61" s="21">
        <v>800.0</v>
      </c>
      <c r="W61" s="21" t="s">
        <v>15</v>
      </c>
    </row>
    <row r="62" spans="1:24">
      <c r="A62" s="36"/>
      <c r="B62" s="62" t="s">
        <v>114</v>
      </c>
      <c r="C62" s="37" t="str">
        <f>IF(A62="","",VLOOKUP($A$58,IF(LEN(A62)=2,SWB,SWA),VLOOKUP(LEFT(A62,1),club,6,FALSE),FALSE))</f>
        <v/>
      </c>
      <c r="D62" s="37" t="str">
        <f>IF(A62="","",VLOOKUP(LEFT(A62,1),club,2,FALSE))</f>
        <v/>
      </c>
      <c r="E62" s="38"/>
      <c r="F62" s="37">
        <f>Decsheets!$V$8</f>
        <v>5.0</v>
      </c>
      <c r="G62" s="29"/>
      <c r="H62" s="29"/>
      <c r="I62" s="39"/>
      <c r="J62" s="35" t="str">
        <f>IF($A62="","",IF(LEFT($A62,1)=J$13,$F62,""))</f>
        <v/>
      </c>
      <c r="K62" s="35" t="str">
        <f>IF($A62="","",IF(LEFT($A62,1)=K$13,$F62,""))</f>
        <v/>
      </c>
      <c r="L62" s="35" t="str">
        <f>IF($A62="","",IF(LEFT($A62,1)=L$13,$F62,""))</f>
        <v/>
      </c>
      <c r="M62" s="35" t="str">
        <f>IF($A62="","",IF(LEFT($A62,1)=M$13,$F62,""))</f>
        <v/>
      </c>
      <c r="N62" s="35" t="str">
        <f>IF($A62="","",IF(LEFT($A62,1)=N$13,$F62,""))</f>
        <v/>
      </c>
      <c r="O62" s="35" t="str">
        <f>IF($A62="","",IF(LEFT($A62,1)=O$13,$F62,""))</f>
        <v/>
      </c>
      <c r="P62" s="35" t="str">
        <f>IF($A62="","",IF(LEFT($A62,1)=P$13,$F62,""))</f>
        <v/>
      </c>
      <c r="Q62" s="35" t="str">
        <f>IF($A62="","",IF(LEFT($A62,1)=Q$13,$F62,""))</f>
        <v/>
      </c>
      <c r="R62" s="35"/>
      <c r="S62" s="29"/>
      <c r="T62" s="21" t="s">
        <v>128</v>
      </c>
      <c r="U62" s="21" t="s">
        <v>247</v>
      </c>
      <c r="V62" s="21">
        <v>800.0</v>
      </c>
      <c r="W62" s="21" t="s">
        <v>15</v>
      </c>
    </row>
    <row r="63" spans="1:24">
      <c r="A63" s="36"/>
      <c r="B63" s="62" t="s">
        <v>115</v>
      </c>
      <c r="C63" s="37" t="str">
        <f>IF(A63="","",VLOOKUP($A$58,IF(LEN(A63)=2,SWB,SWA),VLOOKUP(LEFT(A63,1),club,6,FALSE),FALSE))</f>
        <v/>
      </c>
      <c r="D63" s="37" t="str">
        <f>IF(A63="","",VLOOKUP(LEFT(A63,1),club,2,FALSE))</f>
        <v/>
      </c>
      <c r="E63" s="38"/>
      <c r="F63" s="37">
        <f>Decsheets!$V$9</f>
        <v>4.0</v>
      </c>
      <c r="G63" s="29"/>
      <c r="H63" s="29"/>
      <c r="I63" s="39"/>
      <c r="J63" s="35" t="str">
        <f>IF($A63="","",IF(LEFT($A63,1)=J$13,$F63,""))</f>
        <v/>
      </c>
      <c r="K63" s="35" t="str">
        <f>IF($A63="","",IF(LEFT($A63,1)=K$13,$F63,""))</f>
        <v/>
      </c>
      <c r="L63" s="35" t="str">
        <f>IF($A63="","",IF(LEFT($A63,1)=L$13,$F63,""))</f>
        <v/>
      </c>
      <c r="M63" s="35" t="str">
        <f>IF($A63="","",IF(LEFT($A63,1)=M$13,$F63,""))</f>
        <v/>
      </c>
      <c r="N63" s="35" t="str">
        <f>IF($A63="","",IF(LEFT($A63,1)=N$13,$F63,""))</f>
        <v/>
      </c>
      <c r="O63" s="35" t="str">
        <f>IF($A63="","",IF(LEFT($A63,1)=O$13,$F63,""))</f>
        <v/>
      </c>
      <c r="P63" s="35" t="str">
        <f>IF($A63="","",IF(LEFT($A63,1)=P$13,$F63,""))</f>
        <v/>
      </c>
      <c r="Q63" s="35" t="str">
        <f>IF($A63="","",IF(LEFT($A63,1)=Q$13,$F63,""))</f>
        <v/>
      </c>
      <c r="R63" s="35"/>
      <c r="S63" s="29"/>
      <c r="T63" s="21" t="s">
        <v>128</v>
      </c>
      <c r="U63" s="21" t="s">
        <v>247</v>
      </c>
      <c r="V63" s="21">
        <v>800.0</v>
      </c>
      <c r="W63" s="21" t="s">
        <v>15</v>
      </c>
    </row>
    <row r="64" spans="1:24">
      <c r="A64" s="36"/>
      <c r="B64" s="62" t="s">
        <v>116</v>
      </c>
      <c r="C64" s="37" t="str">
        <f>IF(A64="","",VLOOKUP($A$58,IF(LEN(A64)=2,SWB,SWA),VLOOKUP(LEFT(A64,1),club,6,FALSE),FALSE))</f>
        <v/>
      </c>
      <c r="D64" s="37" t="str">
        <f>IF(A64="","",VLOOKUP(LEFT(A64,1),club,2,FALSE))</f>
        <v/>
      </c>
      <c r="E64" s="38"/>
      <c r="F64" s="37">
        <f>Decsheets!$V$10</f>
        <v>3.0</v>
      </c>
      <c r="G64" s="29"/>
      <c r="H64" s="29"/>
      <c r="I64" s="39"/>
      <c r="J64" s="35" t="str">
        <f>IF($A64="","",IF(LEFT($A64,1)=J$13,$F64,""))</f>
        <v/>
      </c>
      <c r="K64" s="35" t="str">
        <f>IF($A64="","",IF(LEFT($A64,1)=K$13,$F64,""))</f>
        <v/>
      </c>
      <c r="L64" s="35" t="str">
        <f>IF($A64="","",IF(LEFT($A64,1)=L$13,$F64,""))</f>
        <v/>
      </c>
      <c r="M64" s="35" t="str">
        <f>IF($A64="","",IF(LEFT($A64,1)=M$13,$F64,""))</f>
        <v/>
      </c>
      <c r="N64" s="35" t="str">
        <f>IF($A64="","",IF(LEFT($A64,1)=N$13,$F64,""))</f>
        <v/>
      </c>
      <c r="O64" s="35" t="str">
        <f>IF($A64="","",IF(LEFT($A64,1)=O$13,$F64,""))</f>
        <v/>
      </c>
      <c r="P64" s="35" t="str">
        <f>IF($A64="","",IF(LEFT($A64,1)=P$13,$F64,""))</f>
        <v/>
      </c>
      <c r="Q64" s="35" t="str">
        <f>IF($A64="","",IF(LEFT($A64,1)=Q$13,$F64,""))</f>
        <v/>
      </c>
      <c r="R64" s="35"/>
      <c r="S64" s="29"/>
      <c r="T64" s="21" t="s">
        <v>128</v>
      </c>
      <c r="U64" s="21" t="s">
        <v>247</v>
      </c>
      <c r="V64" s="21">
        <v>800.0</v>
      </c>
      <c r="W64" s="21" t="s">
        <v>15</v>
      </c>
    </row>
    <row r="65" spans="1:24">
      <c r="A65" s="36"/>
      <c r="B65" s="62" t="s">
        <v>117</v>
      </c>
      <c r="C65" s="37" t="str">
        <f>IF(A65="","",VLOOKUP($A$58,IF(LEN(A65)=2,SWB,SWA),VLOOKUP(LEFT(A65,1),club,6,FALSE),FALSE))</f>
        <v/>
      </c>
      <c r="D65" s="37" t="str">
        <f>IF(A65="","",VLOOKUP(LEFT(A65,1),club,2,FALSE))</f>
        <v/>
      </c>
      <c r="E65" s="38"/>
      <c r="F65" s="37">
        <f>Decsheets!$V$11</f>
        <v>2.0</v>
      </c>
      <c r="G65" s="29"/>
      <c r="H65" s="29"/>
      <c r="I65" s="39"/>
      <c r="J65" s="35" t="str">
        <f>IF($A65="","",IF(LEFT($A65,1)=J$13,$F65,""))</f>
        <v/>
      </c>
      <c r="K65" s="35" t="str">
        <f>IF($A65="","",IF(LEFT($A65,1)=K$13,$F65,""))</f>
        <v/>
      </c>
      <c r="L65" s="35" t="str">
        <f>IF($A65="","",IF(LEFT($A65,1)=L$13,$F65,""))</f>
        <v/>
      </c>
      <c r="M65" s="35" t="str">
        <f>IF($A65="","",IF(LEFT($A65,1)=M$13,$F65,""))</f>
        <v/>
      </c>
      <c r="N65" s="35" t="str">
        <f>IF($A65="","",IF(LEFT($A65,1)=N$13,$F65,""))</f>
        <v/>
      </c>
      <c r="O65" s="35" t="str">
        <f>IF($A65="","",IF(LEFT($A65,1)=O$13,$F65,""))</f>
        <v/>
      </c>
      <c r="P65" s="35" t="str">
        <f>IF($A65="","",IF(LEFT($A65,1)=P$13,$F65,""))</f>
        <v/>
      </c>
      <c r="Q65" s="35" t="str">
        <f>IF($A65="","",IF(LEFT($A65,1)=Q$13,$F65,""))</f>
        <v/>
      </c>
      <c r="R65" s="35"/>
      <c r="S65" s="29"/>
      <c r="T65" s="21" t="s">
        <v>128</v>
      </c>
      <c r="U65" s="21" t="s">
        <v>247</v>
      </c>
      <c r="V65" s="21">
        <v>800.0</v>
      </c>
      <c r="W65" s="21" t="s">
        <v>15</v>
      </c>
    </row>
    <row r="66" spans="1:24">
      <c r="A66" s="36"/>
      <c r="B66" s="62" t="s">
        <v>118</v>
      </c>
      <c r="C66" s="37" t="str">
        <f>IF(A66="","",VLOOKUP($A$58,IF(LEN(A66)=2,SWB,SWA),VLOOKUP(LEFT(A66,1),club,6,FALSE),FALSE))</f>
        <v/>
      </c>
      <c r="D66" s="37" t="str">
        <f>IF(A66="","",VLOOKUP(LEFT(A66,1),club,2,FALSE))</f>
        <v/>
      </c>
      <c r="E66" s="38"/>
      <c r="F66" s="37">
        <f>Decsheets!$V$12</f>
        <v>1.0</v>
      </c>
      <c r="G66" s="29"/>
      <c r="H66" s="29"/>
      <c r="I66" s="39"/>
      <c r="J66" s="35" t="str">
        <f>IF($A66="","",IF(LEFT($A66,1)=J$13,$F66,""))</f>
        <v/>
      </c>
      <c r="K66" s="35" t="str">
        <f>IF($A66="","",IF(LEFT($A66,1)=K$13,$F66,""))</f>
        <v/>
      </c>
      <c r="L66" s="35" t="str">
        <f>IF($A66="","",IF(LEFT($A66,1)=L$13,$F66,""))</f>
        <v/>
      </c>
      <c r="M66" s="35" t="str">
        <f>IF($A66="","",IF(LEFT($A66,1)=M$13,$F66,""))</f>
        <v/>
      </c>
      <c r="N66" s="35" t="str">
        <f>IF($A66="","",IF(LEFT($A66,1)=N$13,$F66,""))</f>
        <v/>
      </c>
      <c r="O66" s="35" t="str">
        <f>IF($A66="","",IF(LEFT($A66,1)=O$13,$F66,""))</f>
        <v/>
      </c>
      <c r="P66" s="35" t="str">
        <f>IF($A66="","",IF(LEFT($A66,1)=P$13,$F66,""))</f>
        <v/>
      </c>
      <c r="Q66" s="35" t="str">
        <f>IF($A66="","",IF(LEFT($A66,1)=Q$13,$F66,""))</f>
        <v/>
      </c>
      <c r="R66" s="35">
        <f>SUM(Decsheets!$V$5:$V$13)-(SUM(J59:Q66))</f>
        <v>28.0</v>
      </c>
      <c r="S66" s="29"/>
      <c r="T66" s="21" t="s">
        <v>128</v>
      </c>
      <c r="U66" s="21" t="s">
        <v>247</v>
      </c>
      <c r="V66" s="21">
        <v>800.0</v>
      </c>
      <c r="W66" s="21" t="s">
        <v>15</v>
      </c>
    </row>
    <row r="67" spans="1:24" s="21" customFormat="1">
      <c r="A67" s="32" t="s">
        <v>259</v>
      </c>
      <c r="B67" s="61"/>
      <c r="C67" s="40" t="s">
        <v>260</v>
      </c>
      <c r="D67" s="28" t="s">
        <v>125</v>
      </c>
      <c r="E67" s="91">
        <v>1.3</v>
      </c>
      <c r="F67" s="39"/>
      <c r="G67" s="29"/>
      <c r="H67" s="29"/>
      <c r="I67" s="29"/>
      <c r="J67" s="35"/>
      <c r="K67" s="35"/>
      <c r="L67" s="35"/>
      <c r="M67" s="35"/>
      <c r="N67" s="35"/>
      <c r="O67" s="35"/>
      <c r="P67" s="35"/>
      <c r="Q67" s="35"/>
      <c r="R67" s="35"/>
      <c r="S67" s="29" t="s">
        <v>261</v>
      </c>
    </row>
    <row r="68" spans="1:24">
      <c r="A68" s="36" t="s">
        <v>133</v>
      </c>
      <c r="B68" s="62">
        <v>1.0</v>
      </c>
      <c r="C68" s="37" t="str">
        <f>IF(A68="","",VLOOKUP($A$67,IF(LEN(A68)=2,SWB,SWA),VLOOKUP(LEFT(A68,1),club,6,FALSE),FALSE))</f>
        <v>Rachel Carter</v>
      </c>
      <c r="D68" s="37" t="str">
        <f>IF(A68="","",VLOOKUP(LEFT(A68,1),club,2,FALSE))</f>
        <v>Shaftesbury</v>
      </c>
      <c r="E68" s="93">
        <v>12.38</v>
      </c>
      <c r="F68" s="37">
        <f>Decsheets!$U$5</f>
        <v>16.0</v>
      </c>
      <c r="G68" s="29"/>
      <c r="H68" s="29"/>
      <c r="I68" s="39"/>
      <c r="J68" s="35" t="str">
        <f>IF($A68="","",IF(LEFT($A68,1)=J$13,$F68,""))</f>
        <v/>
      </c>
      <c r="K68" s="35" t="str">
        <f>IF($A68="","",IF(LEFT($A68,1)=K$13,$F68,""))</f>
        <v/>
      </c>
      <c r="L68" s="35" t="str">
        <f>IF($A68="","",IF(LEFT($A68,1)=L$13,$F68,""))</f>
        <v/>
      </c>
      <c r="M68" s="35" t="str">
        <f>IF($A68="","",IF(LEFT($A68,1)=M$13,$F68,""))</f>
        <v/>
      </c>
      <c r="N68" s="35" t="str">
        <f>IF($A68="","",IF(LEFT($A68,1)=N$13,$F68,""))</f>
        <v/>
      </c>
      <c r="O68" s="35" t="str">
        <f>IF($A68="","",IF(LEFT($A68,1)=O$13,$F68,""))</f>
        <v/>
      </c>
      <c r="P68" s="35" t="str">
        <f>IF($A68="","",IF(LEFT($A68,1)=P$13,$F68,""))</f>
        <v/>
      </c>
      <c r="Q68" s="35">
        <f>IF($A68="","",IF(LEFT($A68,1)=Q$13,$F68,""))</f>
        <v>16.0</v>
      </c>
      <c r="R68" s="35"/>
      <c r="S68" s="29"/>
      <c r="T68" s="21" t="s">
        <v>128</v>
      </c>
      <c r="U68" s="21" t="s">
        <v>247</v>
      </c>
      <c r="V68" s="21" t="s">
        <v>262</v>
      </c>
      <c r="W68" s="21" t="s">
        <v>10</v>
      </c>
      <c r="X68" s="127">
        <f>IF(E$67=".","",E$67)</f>
        <v>1.3</v>
      </c>
    </row>
    <row r="69" spans="1:24">
      <c r="A69" s="36" t="s">
        <v>134</v>
      </c>
      <c r="B69" s="62">
        <v>2.0</v>
      </c>
      <c r="C69" s="37" t="str">
        <f>IF(A69="","",VLOOKUP($A$67,IF(LEN(A69)=2,SWB,SWA),VLOOKUP(LEFT(A69,1),club,6,FALSE),FALSE))</f>
        <v>Laura Stewart</v>
      </c>
      <c r="D69" s="37" t="str">
        <f>IF(A69="","",VLOOKUP(LEFT(A69,1),club,2,FALSE))</f>
        <v>Ealing S&amp;M</v>
      </c>
      <c r="E69" s="93">
        <v>13.61</v>
      </c>
      <c r="F69" s="37">
        <f>Decsheets!$U$6</f>
        <v>14.0</v>
      </c>
      <c r="G69" s="29"/>
      <c r="H69" s="29"/>
      <c r="I69" s="39"/>
      <c r="J69" s="35">
        <f>IF($A69="","",IF(LEFT($A69,1)=J$13,$F69,""))</f>
        <v>14.0</v>
      </c>
      <c r="K69" s="35" t="str">
        <f>IF($A69="","",IF(LEFT($A69,1)=K$13,$F69,""))</f>
        <v/>
      </c>
      <c r="L69" s="35" t="str">
        <f>IF($A69="","",IF(LEFT($A69,1)=L$13,$F69,""))</f>
        <v/>
      </c>
      <c r="M69" s="35" t="str">
        <f>IF($A69="","",IF(LEFT($A69,1)=M$13,$F69,""))</f>
        <v/>
      </c>
      <c r="N69" s="35" t="str">
        <f>IF($A69="","",IF(LEFT($A69,1)=N$13,$F69,""))</f>
        <v/>
      </c>
      <c r="O69" s="35" t="str">
        <f>IF($A69="","",IF(LEFT($A69,1)=O$13,$F69,""))</f>
        <v/>
      </c>
      <c r="P69" s="35" t="str">
        <f>IF($A69="","",IF(LEFT($A69,1)=P$13,$F69,""))</f>
        <v/>
      </c>
      <c r="Q69" s="35" t="str">
        <f>IF($A69="","",IF(LEFT($A69,1)=Q$13,$F69,""))</f>
        <v/>
      </c>
      <c r="R69" s="35"/>
      <c r="S69" s="29"/>
      <c r="T69" s="21" t="s">
        <v>128</v>
      </c>
      <c r="U69" s="21" t="s">
        <v>247</v>
      </c>
      <c r="V69" s="21" t="s">
        <v>262</v>
      </c>
      <c r="W69" s="21" t="s">
        <v>10</v>
      </c>
      <c r="X69" s="127">
        <f>IF(E$67=".","",E$67)</f>
        <v>1.3</v>
      </c>
    </row>
    <row r="70" spans="1:24">
      <c r="A70" s="36"/>
      <c r="B70" s="62">
        <v>3.0</v>
      </c>
      <c r="C70" s="37" t="str">
        <f>IF(A70="","",VLOOKUP($A$67,IF(LEN(A70)=2,SWB,SWA),VLOOKUP(LEFT(A70,1),club,6,FALSE),FALSE))</f>
        <v/>
      </c>
      <c r="D70" s="37" t="str">
        <f>IF(A70="","",VLOOKUP(LEFT(A70,1),club,2,FALSE))</f>
        <v/>
      </c>
      <c r="E70" s="93"/>
      <c r="F70" s="37">
        <f>Decsheets!$U$7</f>
        <v>12.0</v>
      </c>
      <c r="G70" s="29"/>
      <c r="H70" s="29"/>
      <c r="I70" s="39"/>
      <c r="J70" s="35" t="str">
        <f>IF($A70="","",IF(LEFT($A70,1)=J$13,$F70,""))</f>
        <v/>
      </c>
      <c r="K70" s="35" t="str">
        <f>IF($A70="","",IF(LEFT($A70,1)=K$13,$F70,""))</f>
        <v/>
      </c>
      <c r="L70" s="35" t="str">
        <f>IF($A70="","",IF(LEFT($A70,1)=L$13,$F70,""))</f>
        <v/>
      </c>
      <c r="M70" s="35" t="str">
        <f>IF($A70="","",IF(LEFT($A70,1)=M$13,$F70,""))</f>
        <v/>
      </c>
      <c r="N70" s="35" t="str">
        <f>IF($A70="","",IF(LEFT($A70,1)=N$13,$F70,""))</f>
        <v/>
      </c>
      <c r="O70" s="35" t="str">
        <f>IF($A70="","",IF(LEFT($A70,1)=O$13,$F70,""))</f>
        <v/>
      </c>
      <c r="P70" s="35" t="str">
        <f>IF($A70="","",IF(LEFT($A70,1)=P$13,$F70,""))</f>
        <v/>
      </c>
      <c r="Q70" s="35" t="str">
        <f>IF($A70="","",IF(LEFT($A70,1)=Q$13,$F70,""))</f>
        <v/>
      </c>
      <c r="R70" s="35"/>
      <c r="S70" s="29"/>
      <c r="T70" s="21" t="s">
        <v>128</v>
      </c>
      <c r="U70" s="21" t="s">
        <v>247</v>
      </c>
      <c r="V70" s="21" t="s">
        <v>262</v>
      </c>
      <c r="W70" s="21" t="s">
        <v>10</v>
      </c>
      <c r="X70" s="127">
        <f>IF(E$67=".","",E$67)</f>
        <v>1.3</v>
      </c>
    </row>
    <row r="71" spans="1:24">
      <c r="A71" s="36"/>
      <c r="B71" s="62" t="s">
        <v>114</v>
      </c>
      <c r="C71" s="37" t="str">
        <f>IF(A71="","",VLOOKUP($A$67,IF(LEN(A71)=2,SWB,SWA),VLOOKUP(LEFT(A71,1),club,6,FALSE),FALSE))</f>
        <v/>
      </c>
      <c r="D71" s="37" t="str">
        <f>IF(A71="","",VLOOKUP(LEFT(A71,1),club,2,FALSE))</f>
        <v/>
      </c>
      <c r="E71" s="93"/>
      <c r="F71" s="37">
        <f>Decsheets!$U$8</f>
        <v>10.0</v>
      </c>
      <c r="G71" s="29"/>
      <c r="H71" s="29"/>
      <c r="I71" s="39"/>
      <c r="J71" s="35" t="str">
        <f>IF($A71="","",IF(LEFT($A71,1)=J$13,$F71,""))</f>
        <v/>
      </c>
      <c r="K71" s="35" t="str">
        <f>IF($A71="","",IF(LEFT($A71,1)=K$13,$F71,""))</f>
        <v/>
      </c>
      <c r="L71" s="35" t="str">
        <f>IF($A71="","",IF(LEFT($A71,1)=L$13,$F71,""))</f>
        <v/>
      </c>
      <c r="M71" s="35" t="str">
        <f>IF($A71="","",IF(LEFT($A71,1)=M$13,$F71,""))</f>
        <v/>
      </c>
      <c r="N71" s="35" t="str">
        <f>IF($A71="","",IF(LEFT($A71,1)=N$13,$F71,""))</f>
        <v/>
      </c>
      <c r="O71" s="35" t="str">
        <f>IF($A71="","",IF(LEFT($A71,1)=O$13,$F71,""))</f>
        <v/>
      </c>
      <c r="P71" s="35" t="str">
        <f>IF($A71="","",IF(LEFT($A71,1)=P$13,$F71,""))</f>
        <v/>
      </c>
      <c r="Q71" s="35" t="str">
        <f>IF($A71="","",IF(LEFT($A71,1)=Q$13,$F71,""))</f>
        <v/>
      </c>
      <c r="R71" s="35"/>
      <c r="S71" s="29"/>
      <c r="T71" s="21" t="s">
        <v>128</v>
      </c>
      <c r="U71" s="21" t="s">
        <v>247</v>
      </c>
      <c r="V71" s="21" t="s">
        <v>262</v>
      </c>
      <c r="W71" s="21" t="s">
        <v>10</v>
      </c>
      <c r="X71" s="127">
        <f>IF(E$67=".","",E$67)</f>
        <v>1.3</v>
      </c>
    </row>
    <row r="72" spans="1:24">
      <c r="A72" s="36"/>
      <c r="B72" s="62" t="s">
        <v>115</v>
      </c>
      <c r="C72" s="37" t="str">
        <f>IF(A72="","",VLOOKUP($A$67,IF(LEN(A72)=2,SWB,SWA),VLOOKUP(LEFT(A72,1),club,6,FALSE),FALSE))</f>
        <v/>
      </c>
      <c r="D72" s="37" t="str">
        <f>IF(A72="","",VLOOKUP(LEFT(A72,1),club,2,FALSE))</f>
        <v/>
      </c>
      <c r="E72" s="93"/>
      <c r="F72" s="37">
        <f>Decsheets!$U$9</f>
        <v>8.0</v>
      </c>
      <c r="G72" s="29"/>
      <c r="H72" s="29"/>
      <c r="I72" s="39"/>
      <c r="J72" s="35" t="str">
        <f>IF($A72="","",IF(LEFT($A72,1)=J$13,$F72,""))</f>
        <v/>
      </c>
      <c r="K72" s="35" t="str">
        <f>IF($A72="","",IF(LEFT($A72,1)=K$13,$F72,""))</f>
        <v/>
      </c>
      <c r="L72" s="35" t="str">
        <f>IF($A72="","",IF(LEFT($A72,1)=L$13,$F72,""))</f>
        <v/>
      </c>
      <c r="M72" s="35" t="str">
        <f>IF($A72="","",IF(LEFT($A72,1)=M$13,$F72,""))</f>
        <v/>
      </c>
      <c r="N72" s="35" t="str">
        <f>IF($A72="","",IF(LEFT($A72,1)=N$13,$F72,""))</f>
        <v/>
      </c>
      <c r="O72" s="35" t="str">
        <f>IF($A72="","",IF(LEFT($A72,1)=O$13,$F72,""))</f>
        <v/>
      </c>
      <c r="P72" s="35" t="str">
        <f>IF($A72="","",IF(LEFT($A72,1)=P$13,$F72,""))</f>
        <v/>
      </c>
      <c r="Q72" s="35" t="str">
        <f>IF($A72="","",IF(LEFT($A72,1)=Q$13,$F72,""))</f>
        <v/>
      </c>
      <c r="R72" s="35"/>
      <c r="S72" s="29"/>
      <c r="T72" s="21" t="s">
        <v>128</v>
      </c>
      <c r="U72" s="21" t="s">
        <v>247</v>
      </c>
      <c r="V72" s="21" t="s">
        <v>262</v>
      </c>
      <c r="W72" s="21" t="s">
        <v>10</v>
      </c>
      <c r="X72" s="127">
        <f>IF(E$67=".","",E$67)</f>
        <v>1.3</v>
      </c>
    </row>
    <row r="73" spans="1:24">
      <c r="A73" s="36"/>
      <c r="B73" s="62" t="s">
        <v>116</v>
      </c>
      <c r="C73" s="37" t="str">
        <f>IF(A73="","",VLOOKUP($A$67,IF(LEN(A73)=2,SWB,SWA),VLOOKUP(LEFT(A73,1),club,6,FALSE),FALSE))</f>
        <v/>
      </c>
      <c r="D73" s="37" t="str">
        <f>IF(A73="","",VLOOKUP(LEFT(A73,1),club,2,FALSE))</f>
        <v/>
      </c>
      <c r="E73" s="93"/>
      <c r="F73" s="37">
        <f>Decsheets!$U$10</f>
        <v>6.0</v>
      </c>
      <c r="G73" s="29"/>
      <c r="H73" s="29"/>
      <c r="I73" s="39"/>
      <c r="J73" s="35" t="str">
        <f>IF($A73="","",IF(LEFT($A73,1)=J$13,$F73,""))</f>
        <v/>
      </c>
      <c r="K73" s="35" t="str">
        <f>IF($A73="","",IF(LEFT($A73,1)=K$13,$F73,""))</f>
        <v/>
      </c>
      <c r="L73" s="35" t="str">
        <f>IF($A73="","",IF(LEFT($A73,1)=L$13,$F73,""))</f>
        <v/>
      </c>
      <c r="M73" s="35" t="str">
        <f>IF($A73="","",IF(LEFT($A73,1)=M$13,$F73,""))</f>
        <v/>
      </c>
      <c r="N73" s="35" t="str">
        <f>IF($A73="","",IF(LEFT($A73,1)=N$13,$F73,""))</f>
        <v/>
      </c>
      <c r="O73" s="35" t="str">
        <f>IF($A73="","",IF(LEFT($A73,1)=O$13,$F73,""))</f>
        <v/>
      </c>
      <c r="P73" s="35" t="str">
        <f>IF($A73="","",IF(LEFT($A73,1)=P$13,$F73,""))</f>
        <v/>
      </c>
      <c r="Q73" s="35" t="str">
        <f>IF($A73="","",IF(LEFT($A73,1)=Q$13,$F73,""))</f>
        <v/>
      </c>
      <c r="R73" s="35"/>
      <c r="S73" s="29"/>
      <c r="T73" s="21" t="s">
        <v>128</v>
      </c>
      <c r="U73" s="21" t="s">
        <v>247</v>
      </c>
      <c r="V73" s="21" t="s">
        <v>262</v>
      </c>
      <c r="W73" s="21" t="s">
        <v>10</v>
      </c>
      <c r="X73" s="127">
        <f>IF(E$67=".","",E$67)</f>
        <v>1.3</v>
      </c>
    </row>
    <row r="74" spans="1:24">
      <c r="A74" s="36"/>
      <c r="B74" s="62" t="s">
        <v>117</v>
      </c>
      <c r="C74" s="37" t="str">
        <f>IF(A74="","",VLOOKUP($A$67,IF(LEN(A74)=2,SWB,SWA),VLOOKUP(LEFT(A74,1),club,6,FALSE),FALSE))</f>
        <v/>
      </c>
      <c r="D74" s="37" t="str">
        <f>IF(A74="","",VLOOKUP(LEFT(A74,1),club,2,FALSE))</f>
        <v/>
      </c>
      <c r="E74" s="93"/>
      <c r="F74" s="37">
        <f>Decsheets!$U$11</f>
        <v>4.0</v>
      </c>
      <c r="G74" s="29"/>
      <c r="H74" s="29"/>
      <c r="I74" s="39"/>
      <c r="J74" s="35" t="str">
        <f>IF($A74="","",IF(LEFT($A74,1)=J$13,$F74,""))</f>
        <v/>
      </c>
      <c r="K74" s="35" t="str">
        <f>IF($A74="","",IF(LEFT($A74,1)=K$13,$F74,""))</f>
        <v/>
      </c>
      <c r="L74" s="35" t="str">
        <f>IF($A74="","",IF(LEFT($A74,1)=L$13,$F74,""))</f>
        <v/>
      </c>
      <c r="M74" s="35" t="str">
        <f>IF($A74="","",IF(LEFT($A74,1)=M$13,$F74,""))</f>
        <v/>
      </c>
      <c r="N74" s="35" t="str">
        <f>IF($A74="","",IF(LEFT($A74,1)=N$13,$F74,""))</f>
        <v/>
      </c>
      <c r="O74" s="35" t="str">
        <f>IF($A74="","",IF(LEFT($A74,1)=O$13,$F74,""))</f>
        <v/>
      </c>
      <c r="P74" s="35" t="str">
        <f>IF($A74="","",IF(LEFT($A74,1)=P$13,$F74,""))</f>
        <v/>
      </c>
      <c r="Q74" s="35" t="str">
        <f>IF($A74="","",IF(LEFT($A74,1)=Q$13,$F74,""))</f>
        <v/>
      </c>
      <c r="R74" s="35"/>
      <c r="S74" s="29"/>
      <c r="T74" s="21" t="s">
        <v>128</v>
      </c>
      <c r="U74" s="21" t="s">
        <v>247</v>
      </c>
      <c r="V74" s="21" t="s">
        <v>262</v>
      </c>
      <c r="W74" s="21" t="s">
        <v>10</v>
      </c>
      <c r="X74" s="127">
        <f>IF(E$67=".","",E$67)</f>
        <v>1.3</v>
      </c>
    </row>
    <row r="75" spans="1:24">
      <c r="A75" s="36"/>
      <c r="B75" s="62" t="s">
        <v>118</v>
      </c>
      <c r="C75" s="37" t="str">
        <f>IF(A75="","",VLOOKUP($A$67,IF(LEN(A75)=2,SWB,SWA),VLOOKUP(LEFT(A75,1),club,6,FALSE),FALSE))</f>
        <v/>
      </c>
      <c r="D75" s="37" t="str">
        <f>IF(A75="","",VLOOKUP(LEFT(A75,1),club,2,FALSE))</f>
        <v/>
      </c>
      <c r="E75" s="93"/>
      <c r="F75" s="37">
        <f>Decsheets!$U$12</f>
        <v>2.0</v>
      </c>
      <c r="G75" s="29"/>
      <c r="H75" s="29"/>
      <c r="I75" s="39"/>
      <c r="J75" s="35" t="str">
        <f>IF($A75="","",IF(LEFT($A75,1)=J$13,$F75,""))</f>
        <v/>
      </c>
      <c r="K75" s="35" t="str">
        <f>IF($A75="","",IF(LEFT($A75,1)=K$13,$F75,""))</f>
        <v/>
      </c>
      <c r="L75" s="35" t="str">
        <f>IF($A75="","",IF(LEFT($A75,1)=L$13,$F75,""))</f>
        <v/>
      </c>
      <c r="M75" s="35" t="str">
        <f>IF($A75="","",IF(LEFT($A75,1)=M$13,$F75,""))</f>
        <v/>
      </c>
      <c r="N75" s="35" t="str">
        <f>IF($A75="","",IF(LEFT($A75,1)=N$13,$F75,""))</f>
        <v/>
      </c>
      <c r="O75" s="35" t="str">
        <f>IF($A75="","",IF(LEFT($A75,1)=O$13,$F75,""))</f>
        <v/>
      </c>
      <c r="P75" s="35" t="str">
        <f>IF($A75="","",IF(LEFT($A75,1)=P$13,$F75,""))</f>
        <v/>
      </c>
      <c r="Q75" s="35" t="str">
        <f>IF($A75="","",IF(LEFT($A75,1)=Q$13,$F75,""))</f>
        <v/>
      </c>
      <c r="R75" s="35">
        <f>SUM(Decsheets!$U$5:$U$12)-(SUM(J68:Q75))</f>
        <v>42.0</v>
      </c>
      <c r="S75" s="29"/>
      <c r="T75" s="21" t="s">
        <v>128</v>
      </c>
      <c r="U75" s="21" t="s">
        <v>247</v>
      </c>
      <c r="V75" s="21" t="s">
        <v>262</v>
      </c>
      <c r="W75" s="21" t="s">
        <v>10</v>
      </c>
      <c r="X75" s="127">
        <f>IF(E$67=".","",E$67)</f>
        <v>1.3</v>
      </c>
    </row>
    <row r="76" spans="1:24">
      <c r="A76" s="32" t="s">
        <v>259</v>
      </c>
      <c r="B76" s="61"/>
      <c r="C76" s="40" t="s">
        <v>263</v>
      </c>
      <c r="D76" s="28" t="s">
        <v>125</v>
      </c>
      <c r="E76" s="91">
        <v>1.3</v>
      </c>
      <c r="F76" s="39"/>
      <c r="G76" s="29"/>
      <c r="H76" s="29"/>
      <c r="I76" s="29"/>
      <c r="J76" s="35"/>
      <c r="K76" s="35"/>
      <c r="L76" s="35"/>
      <c r="M76" s="35"/>
      <c r="N76" s="35"/>
      <c r="O76" s="35"/>
      <c r="P76" s="35"/>
      <c r="Q76" s="35"/>
      <c r="R76" s="35"/>
      <c r="S76" s="29" t="s">
        <v>264</v>
      </c>
    </row>
    <row r="77" spans="1:24">
      <c r="A77" s="36" t="s">
        <v>139</v>
      </c>
      <c r="B77" s="62">
        <v>1.0</v>
      </c>
      <c r="C77" s="37" t="str">
        <f>IF(A77="","",VLOOKUP($A$76,IF(LEN(A77)=2,SWB,SWA),VLOOKUP(LEFT(A77,1),club,6,FALSE),FALSE))</f>
        <v>Roisin Lynch</v>
      </c>
      <c r="D77" s="37" t="str">
        <f>IF(A77="","",VLOOKUP(LEFT(A77,1),club,2,FALSE))</f>
        <v>Ealing S&amp;M</v>
      </c>
      <c r="E77" s="93">
        <v>14.73</v>
      </c>
      <c r="F77" s="37">
        <f>Decsheets!$V$5</f>
        <v>8.0</v>
      </c>
      <c r="G77" s="29"/>
      <c r="H77" s="29"/>
      <c r="I77" s="39"/>
      <c r="J77" s="35">
        <f>IF($A77="","",IF(LEFT($A77,1)=J$13,$F77,""))</f>
        <v>8.0</v>
      </c>
      <c r="K77" s="35" t="str">
        <f>IF($A77="","",IF(LEFT($A77,1)=K$13,$F77,""))</f>
        <v/>
      </c>
      <c r="L77" s="35" t="str">
        <f>IF($A77="","",IF(LEFT($A77,1)=L$13,$F77,""))</f>
        <v/>
      </c>
      <c r="M77" s="35" t="str">
        <f>IF($A77="","",IF(LEFT($A77,1)=M$13,$F77,""))</f>
        <v/>
      </c>
      <c r="N77" s="35" t="str">
        <f>IF($A77="","",IF(LEFT($A77,1)=N$13,$F77,""))</f>
        <v/>
      </c>
      <c r="O77" s="35" t="str">
        <f>IF($A77="","",IF(LEFT($A77,1)=O$13,$F77,""))</f>
        <v/>
      </c>
      <c r="P77" s="35" t="str">
        <f>IF($A77="","",IF(LEFT($A77,1)=P$13,$F77,""))</f>
        <v/>
      </c>
      <c r="Q77" s="35" t="str">
        <f>IF($A77="","",IF(LEFT($A77,1)=Q$13,$F77,""))</f>
        <v/>
      </c>
      <c r="R77" s="35"/>
      <c r="S77" s="29"/>
      <c r="T77" s="21" t="s">
        <v>128</v>
      </c>
      <c r="U77" s="21" t="s">
        <v>247</v>
      </c>
      <c r="V77" s="21" t="s">
        <v>262</v>
      </c>
      <c r="W77" s="21" t="s">
        <v>15</v>
      </c>
      <c r="X77" s="127">
        <f>IF(E$76=".","",E$76)</f>
        <v>1.3</v>
      </c>
    </row>
    <row r="78" spans="1:24">
      <c r="A78" s="36"/>
      <c r="B78" s="62">
        <v>2.0</v>
      </c>
      <c r="C78" s="37" t="str">
        <f>IF(A78="","",VLOOKUP($A$76,IF(LEN(A78)=2,SWB,SWA),VLOOKUP(LEFT(A78,1),club,6,FALSE),FALSE))</f>
        <v/>
      </c>
      <c r="D78" s="37" t="str">
        <f>IF(A78="","",VLOOKUP(LEFT(A78,1),club,2,FALSE))</f>
        <v/>
      </c>
      <c r="E78" s="93"/>
      <c r="F78" s="37">
        <f>Decsheets!$V$6</f>
        <v>7.0</v>
      </c>
      <c r="G78" s="29"/>
      <c r="H78" s="29"/>
      <c r="I78" s="39"/>
      <c r="J78" s="35" t="str">
        <f>IF($A78="","",IF(LEFT($A78,1)=J$13,$F78,""))</f>
        <v/>
      </c>
      <c r="K78" s="35" t="str">
        <f>IF($A78="","",IF(LEFT($A78,1)=K$13,$F78,""))</f>
        <v/>
      </c>
      <c r="L78" s="35" t="str">
        <f>IF($A78="","",IF(LEFT($A78,1)=L$13,$F78,""))</f>
        <v/>
      </c>
      <c r="M78" s="35" t="str">
        <f>IF($A78="","",IF(LEFT($A78,1)=M$13,$F78,""))</f>
        <v/>
      </c>
      <c r="N78" s="35" t="str">
        <f>IF($A78="","",IF(LEFT($A78,1)=N$13,$F78,""))</f>
        <v/>
      </c>
      <c r="O78" s="35" t="str">
        <f>IF($A78="","",IF(LEFT($A78,1)=O$13,$F78,""))</f>
        <v/>
      </c>
      <c r="P78" s="35" t="str">
        <f>IF($A78="","",IF(LEFT($A78,1)=P$13,$F78,""))</f>
        <v/>
      </c>
      <c r="Q78" s="35" t="str">
        <f>IF($A78="","",IF(LEFT($A78,1)=Q$13,$F78,""))</f>
        <v/>
      </c>
      <c r="R78" s="35"/>
      <c r="S78" s="29"/>
      <c r="T78" s="21" t="s">
        <v>128</v>
      </c>
      <c r="U78" s="21" t="s">
        <v>247</v>
      </c>
      <c r="V78" s="21" t="s">
        <v>262</v>
      </c>
      <c r="W78" s="21" t="s">
        <v>15</v>
      </c>
      <c r="X78" s="127">
        <f>IF(E$76=".","",E$76)</f>
        <v>1.3</v>
      </c>
    </row>
    <row r="79" spans="1:24">
      <c r="A79" s="36"/>
      <c r="B79" s="62">
        <v>3.0</v>
      </c>
      <c r="C79" s="37" t="str">
        <f>IF(A79="","",VLOOKUP($A$76,IF(LEN(A79)=2,SWB,SWA),VLOOKUP(LEFT(A79,1),club,6,FALSE),FALSE))</f>
        <v/>
      </c>
      <c r="D79" s="37" t="str">
        <f>IF(A79="","",VLOOKUP(LEFT(A79,1),club,2,FALSE))</f>
        <v/>
      </c>
      <c r="E79" s="93"/>
      <c r="F79" s="37">
        <f>Decsheets!$V$7</f>
        <v>6.0</v>
      </c>
      <c r="G79" s="29"/>
      <c r="H79" s="29"/>
      <c r="I79" s="39"/>
      <c r="J79" s="35" t="str">
        <f>IF($A79="","",IF(LEFT($A79,1)=J$13,$F79,""))</f>
        <v/>
      </c>
      <c r="K79" s="35" t="str">
        <f>IF($A79="","",IF(LEFT($A79,1)=K$13,$F79,""))</f>
        <v/>
      </c>
      <c r="L79" s="35" t="str">
        <f>IF($A79="","",IF(LEFT($A79,1)=L$13,$F79,""))</f>
        <v/>
      </c>
      <c r="M79" s="35" t="str">
        <f>IF($A79="","",IF(LEFT($A79,1)=M$13,$F79,""))</f>
        <v/>
      </c>
      <c r="N79" s="35" t="str">
        <f>IF($A79="","",IF(LEFT($A79,1)=N$13,$F79,""))</f>
        <v/>
      </c>
      <c r="O79" s="35" t="str">
        <f>IF($A79="","",IF(LEFT($A79,1)=O$13,$F79,""))</f>
        <v/>
      </c>
      <c r="P79" s="35" t="str">
        <f>IF($A79="","",IF(LEFT($A79,1)=P$13,$F79,""))</f>
        <v/>
      </c>
      <c r="Q79" s="35" t="str">
        <f>IF($A79="","",IF(LEFT($A79,1)=Q$13,$F79,""))</f>
        <v/>
      </c>
      <c r="R79" s="35"/>
      <c r="S79" s="29"/>
      <c r="T79" s="21" t="s">
        <v>128</v>
      </c>
      <c r="U79" s="21" t="s">
        <v>247</v>
      </c>
      <c r="V79" s="21" t="s">
        <v>262</v>
      </c>
      <c r="W79" s="21" t="s">
        <v>15</v>
      </c>
      <c r="X79" s="127">
        <f>IF(E$76=".","",E$76)</f>
        <v>1.3</v>
      </c>
    </row>
    <row r="80" spans="1:24">
      <c r="A80" s="36"/>
      <c r="B80" s="62" t="s">
        <v>114</v>
      </c>
      <c r="C80" s="37" t="str">
        <f>IF(A80="","",VLOOKUP($A$76,IF(LEN(A80)=2,SWB,SWA),VLOOKUP(LEFT(A80,1),club,6,FALSE),FALSE))</f>
        <v/>
      </c>
      <c r="D80" s="37" t="str">
        <f>IF(A80="","",VLOOKUP(LEFT(A80,1),club,2,FALSE))</f>
        <v/>
      </c>
      <c r="E80" s="93"/>
      <c r="F80" s="37">
        <f>Decsheets!$V$8</f>
        <v>5.0</v>
      </c>
      <c r="G80" s="29"/>
      <c r="H80" s="29"/>
      <c r="I80" s="39"/>
      <c r="J80" s="35" t="str">
        <f>IF($A80="","",IF(LEFT($A80,1)=J$13,$F80,""))</f>
        <v/>
      </c>
      <c r="K80" s="35" t="str">
        <f>IF($A80="","",IF(LEFT($A80,1)=K$13,$F80,""))</f>
        <v/>
      </c>
      <c r="L80" s="35" t="str">
        <f>IF($A80="","",IF(LEFT($A80,1)=L$13,$F80,""))</f>
        <v/>
      </c>
      <c r="M80" s="35" t="str">
        <f>IF($A80="","",IF(LEFT($A80,1)=M$13,$F80,""))</f>
        <v/>
      </c>
      <c r="N80" s="35" t="str">
        <f>IF($A80="","",IF(LEFT($A80,1)=N$13,$F80,""))</f>
        <v/>
      </c>
      <c r="O80" s="35" t="str">
        <f>IF($A80="","",IF(LEFT($A80,1)=O$13,$F80,""))</f>
        <v/>
      </c>
      <c r="P80" s="35" t="str">
        <f>IF($A80="","",IF(LEFT($A80,1)=P$13,$F80,""))</f>
        <v/>
      </c>
      <c r="Q80" s="35" t="str">
        <f>IF($A80="","",IF(LEFT($A80,1)=Q$13,$F80,""))</f>
        <v/>
      </c>
      <c r="R80" s="35"/>
      <c r="S80" s="29"/>
      <c r="T80" s="21" t="s">
        <v>128</v>
      </c>
      <c r="U80" s="21" t="s">
        <v>247</v>
      </c>
      <c r="V80" s="21" t="s">
        <v>262</v>
      </c>
      <c r="W80" s="21" t="s">
        <v>15</v>
      </c>
      <c r="X80" s="127">
        <f>IF(E$76=".","",E$76)</f>
        <v>1.3</v>
      </c>
    </row>
    <row r="81" spans="1:24">
      <c r="A81" s="36"/>
      <c r="B81" s="62" t="s">
        <v>115</v>
      </c>
      <c r="C81" s="37" t="str">
        <f>IF(A81="","",VLOOKUP($A$76,IF(LEN(A81)=2,SWB,SWA),VLOOKUP(LEFT(A81,1),club,6,FALSE),FALSE))</f>
        <v/>
      </c>
      <c r="D81" s="37" t="str">
        <f>IF(A81="","",VLOOKUP(LEFT(A81,1),club,2,FALSE))</f>
        <v/>
      </c>
      <c r="E81" s="93"/>
      <c r="F81" s="37">
        <f>Decsheets!$V$9</f>
        <v>4.0</v>
      </c>
      <c r="G81" s="29"/>
      <c r="H81" s="29"/>
      <c r="I81" s="39"/>
      <c r="J81" s="35" t="str">
        <f>IF($A81="","",IF(LEFT($A81,1)=J$13,$F81,""))</f>
        <v/>
      </c>
      <c r="K81" s="35" t="str">
        <f>IF($A81="","",IF(LEFT($A81,1)=K$13,$F81,""))</f>
        <v/>
      </c>
      <c r="L81" s="35" t="str">
        <f>IF($A81="","",IF(LEFT($A81,1)=L$13,$F81,""))</f>
        <v/>
      </c>
      <c r="M81" s="35" t="str">
        <f>IF($A81="","",IF(LEFT($A81,1)=M$13,$F81,""))</f>
        <v/>
      </c>
      <c r="N81" s="35" t="str">
        <f>IF($A81="","",IF(LEFT($A81,1)=N$13,$F81,""))</f>
        <v/>
      </c>
      <c r="O81" s="35" t="str">
        <f>IF($A81="","",IF(LEFT($A81,1)=O$13,$F81,""))</f>
        <v/>
      </c>
      <c r="P81" s="35" t="str">
        <f>IF($A81="","",IF(LEFT($A81,1)=P$13,$F81,""))</f>
        <v/>
      </c>
      <c r="Q81" s="35" t="str">
        <f>IF($A81="","",IF(LEFT($A81,1)=Q$13,$F81,""))</f>
        <v/>
      </c>
      <c r="R81" s="35"/>
      <c r="S81" s="29"/>
      <c r="T81" s="21" t="s">
        <v>128</v>
      </c>
      <c r="U81" s="21" t="s">
        <v>247</v>
      </c>
      <c r="V81" s="21" t="s">
        <v>262</v>
      </c>
      <c r="W81" s="21" t="s">
        <v>15</v>
      </c>
      <c r="X81" s="127">
        <f>IF(E$76=".","",E$76)</f>
        <v>1.3</v>
      </c>
    </row>
    <row r="82" spans="1:24">
      <c r="A82" s="36"/>
      <c r="B82" s="62" t="s">
        <v>116</v>
      </c>
      <c r="C82" s="37" t="str">
        <f>IF(A82="","",VLOOKUP($A$76,IF(LEN(A82)=2,SWB,SWA),VLOOKUP(LEFT(A82,1),club,6,FALSE),FALSE))</f>
        <v/>
      </c>
      <c r="D82" s="37" t="str">
        <f>IF(A82="","",VLOOKUP(LEFT(A82,1),club,2,FALSE))</f>
        <v/>
      </c>
      <c r="E82" s="93"/>
      <c r="F82" s="37">
        <f>Decsheets!$V$10</f>
        <v>3.0</v>
      </c>
      <c r="G82" s="29"/>
      <c r="H82" s="29"/>
      <c r="I82" s="39"/>
      <c r="J82" s="35" t="str">
        <f>IF($A82="","",IF(LEFT($A82,1)=J$13,$F82,""))</f>
        <v/>
      </c>
      <c r="K82" s="35" t="str">
        <f>IF($A82="","",IF(LEFT($A82,1)=K$13,$F82,""))</f>
        <v/>
      </c>
      <c r="L82" s="35" t="str">
        <f>IF($A82="","",IF(LEFT($A82,1)=L$13,$F82,""))</f>
        <v/>
      </c>
      <c r="M82" s="35" t="str">
        <f>IF($A82="","",IF(LEFT($A82,1)=M$13,$F82,""))</f>
        <v/>
      </c>
      <c r="N82" s="35" t="str">
        <f>IF($A82="","",IF(LEFT($A82,1)=N$13,$F82,""))</f>
        <v/>
      </c>
      <c r="O82" s="35" t="str">
        <f>IF($A82="","",IF(LEFT($A82,1)=O$13,$F82,""))</f>
        <v/>
      </c>
      <c r="P82" s="35" t="str">
        <f>IF($A82="","",IF(LEFT($A82,1)=P$13,$F82,""))</f>
        <v/>
      </c>
      <c r="Q82" s="35" t="str">
        <f>IF($A82="","",IF(LEFT($A82,1)=Q$13,$F82,""))</f>
        <v/>
      </c>
      <c r="R82" s="35"/>
      <c r="S82" s="29"/>
      <c r="T82" s="21" t="s">
        <v>128</v>
      </c>
      <c r="U82" s="21" t="s">
        <v>247</v>
      </c>
      <c r="V82" s="21" t="s">
        <v>262</v>
      </c>
      <c r="W82" s="21" t="s">
        <v>15</v>
      </c>
      <c r="X82" s="127">
        <f>IF(E$76=".","",E$76)</f>
        <v>1.3</v>
      </c>
    </row>
    <row r="83" spans="1:24">
      <c r="A83" s="36"/>
      <c r="B83" s="62" t="s">
        <v>117</v>
      </c>
      <c r="C83" s="37" t="str">
        <f>IF(A83="","",VLOOKUP($A$76,IF(LEN(A83)=2,SWB,SWA),VLOOKUP(LEFT(A83,1),club,6,FALSE),FALSE))</f>
        <v/>
      </c>
      <c r="D83" s="37" t="str">
        <f>IF(A83="","",VLOOKUP(LEFT(A83,1),club,2,FALSE))</f>
        <v/>
      </c>
      <c r="E83" s="93"/>
      <c r="F83" s="37">
        <f>Decsheets!$V$11</f>
        <v>2.0</v>
      </c>
      <c r="G83" s="29"/>
      <c r="H83" s="29"/>
      <c r="I83" s="39"/>
      <c r="J83" s="35" t="str">
        <f>IF($A83="","",IF(LEFT($A83,1)=J$13,$F83,""))</f>
        <v/>
      </c>
      <c r="K83" s="35" t="str">
        <f>IF($A83="","",IF(LEFT($A83,1)=K$13,$F83,""))</f>
        <v/>
      </c>
      <c r="L83" s="35" t="str">
        <f>IF($A83="","",IF(LEFT($A83,1)=L$13,$F83,""))</f>
        <v/>
      </c>
      <c r="M83" s="35" t="str">
        <f>IF($A83="","",IF(LEFT($A83,1)=M$13,$F83,""))</f>
        <v/>
      </c>
      <c r="N83" s="35" t="str">
        <f>IF($A83="","",IF(LEFT($A83,1)=N$13,$F83,""))</f>
        <v/>
      </c>
      <c r="O83" s="35" t="str">
        <f>IF($A83="","",IF(LEFT($A83,1)=O$13,$F83,""))</f>
        <v/>
      </c>
      <c r="P83" s="35" t="str">
        <f>IF($A83="","",IF(LEFT($A83,1)=P$13,$F83,""))</f>
        <v/>
      </c>
      <c r="Q83" s="35" t="str">
        <f>IF($A83="","",IF(LEFT($A83,1)=Q$13,$F83,""))</f>
        <v/>
      </c>
      <c r="R83" s="35"/>
      <c r="S83" s="29"/>
      <c r="T83" s="21" t="s">
        <v>128</v>
      </c>
      <c r="U83" s="21" t="s">
        <v>247</v>
      </c>
      <c r="V83" s="21" t="s">
        <v>262</v>
      </c>
      <c r="W83" s="21" t="s">
        <v>15</v>
      </c>
      <c r="X83" s="127">
        <f>IF(E$76=".","",E$76)</f>
        <v>1.3</v>
      </c>
    </row>
    <row r="84" spans="1:24">
      <c r="A84" s="36"/>
      <c r="B84" s="62" t="s">
        <v>118</v>
      </c>
      <c r="C84" s="37" t="str">
        <f>IF(A84="","",VLOOKUP($A$76,IF(LEN(A84)=2,SWB,SWA),VLOOKUP(LEFT(A84,1),club,6,FALSE),FALSE))</f>
        <v/>
      </c>
      <c r="D84" s="37" t="str">
        <f>IF(A84="","",VLOOKUP(LEFT(A84,1),club,2,FALSE))</f>
        <v/>
      </c>
      <c r="E84" s="93"/>
      <c r="F84" s="37">
        <f>Decsheets!$V$12</f>
        <v>1.0</v>
      </c>
      <c r="G84" s="29"/>
      <c r="H84" s="29"/>
      <c r="I84" s="39"/>
      <c r="J84" s="35" t="str">
        <f>IF($A84="","",IF(LEFT($A84,1)=J$13,$F84,""))</f>
        <v/>
      </c>
      <c r="K84" s="35" t="str">
        <f>IF($A84="","",IF(LEFT($A84,1)=K$13,$F84,""))</f>
        <v/>
      </c>
      <c r="L84" s="35" t="str">
        <f>IF($A84="","",IF(LEFT($A84,1)=L$13,$F84,""))</f>
        <v/>
      </c>
      <c r="M84" s="35" t="str">
        <f>IF($A84="","",IF(LEFT($A84,1)=M$13,$F84,""))</f>
        <v/>
      </c>
      <c r="N84" s="35" t="str">
        <f>IF($A84="","",IF(LEFT($A84,1)=N$13,$F84,""))</f>
        <v/>
      </c>
      <c r="O84" s="35" t="str">
        <f>IF($A84="","",IF(LEFT($A84,1)=O$13,$F84,""))</f>
        <v/>
      </c>
      <c r="P84" s="35" t="str">
        <f>IF($A84="","",IF(LEFT($A84,1)=P$13,$F84,""))</f>
        <v/>
      </c>
      <c r="Q84" s="35" t="str">
        <f>IF($A84="","",IF(LEFT($A84,1)=Q$13,$F84,""))</f>
        <v/>
      </c>
      <c r="R84" s="35">
        <f>SUM(Decsheets!$V$5:$V$13)-(SUM(J77:Q84))</f>
        <v>28.0</v>
      </c>
      <c r="S84" s="29"/>
      <c r="T84" s="21" t="s">
        <v>128</v>
      </c>
      <c r="U84" s="21" t="s">
        <v>247</v>
      </c>
      <c r="V84" s="21" t="s">
        <v>262</v>
      </c>
      <c r="W84" s="21" t="s">
        <v>15</v>
      </c>
      <c r="X84" s="127">
        <f>IF(E$76=".","",E$76)</f>
        <v>1.3</v>
      </c>
    </row>
    <row r="85" spans="1:24" s="21" customFormat="1">
      <c r="A85" s="32" t="s">
        <v>160</v>
      </c>
      <c r="B85" s="61"/>
      <c r="C85" s="40" t="s">
        <v>265</v>
      </c>
      <c r="D85" s="39"/>
      <c r="E85" s="115" t="s">
        <v>145</v>
      </c>
      <c r="F85" s="39"/>
      <c r="H85" s="29"/>
      <c r="I85" s="29"/>
      <c r="J85" s="35"/>
      <c r="K85" s="35"/>
      <c r="L85" s="35"/>
      <c r="M85" s="35"/>
      <c r="N85" s="35"/>
      <c r="O85" s="35"/>
      <c r="P85" s="35"/>
      <c r="Q85" s="35"/>
      <c r="R85" s="35"/>
      <c r="S85" s="29" t="s">
        <v>162</v>
      </c>
    </row>
    <row r="86" spans="1:24">
      <c r="A86" s="36" t="s">
        <v>134</v>
      </c>
      <c r="B86" s="62">
        <v>1.0</v>
      </c>
      <c r="C86" s="37" t="str">
        <f>IF(A86="","",VLOOKUP($A$85,IF(LEN(A86)=2,SWB,SWA),VLOOKUP(LEFT(A86,1),club,6,FALSE),FALSE))</f>
        <v>Roisin Lynch</v>
      </c>
      <c r="D86" s="37" t="str">
        <f>IF(A86="","",VLOOKUP(LEFT(A86,1),club,2,FALSE))</f>
        <v>Ealing S&amp;M</v>
      </c>
      <c r="E86" s="93">
        <v>4.12</v>
      </c>
      <c r="F86" s="37">
        <f>Decsheets!$U$5</f>
        <v>16.0</v>
      </c>
      <c r="H86" s="29"/>
      <c r="I86" s="39"/>
      <c r="J86" s="35">
        <f>IF($A86="","",IF(LEFT($A86,1)=J$13,$F86,""))</f>
        <v>16.0</v>
      </c>
      <c r="K86" s="35" t="str">
        <f>IF($A86="","",IF(LEFT($A86,1)=K$13,$F86,""))</f>
        <v/>
      </c>
      <c r="L86" s="35" t="str">
        <f>IF($A86="","",IF(LEFT($A86,1)=L$13,$F86,""))</f>
        <v/>
      </c>
      <c r="M86" s="35" t="str">
        <f>IF($A86="","",IF(LEFT($A86,1)=M$13,$F86,""))</f>
        <v/>
      </c>
      <c r="N86" s="35" t="str">
        <f>IF($A86="","",IF(LEFT($A86,1)=N$13,$F86,""))</f>
        <v/>
      </c>
      <c r="O86" s="35" t="str">
        <f>IF($A86="","",IF(LEFT($A86,1)=O$13,$F86,""))</f>
        <v/>
      </c>
      <c r="P86" s="35" t="str">
        <f>IF($A86="","",IF(LEFT($A86,1)=P$13,$F86,""))</f>
        <v/>
      </c>
      <c r="Q86" s="35" t="str">
        <f>IF($A86="","",IF(LEFT($A86,1)=Q$13,$F86,""))</f>
        <v/>
      </c>
      <c r="R86" s="35"/>
      <c r="S86" s="29"/>
      <c r="T86" s="21" t="s">
        <v>128</v>
      </c>
      <c r="U86" s="21" t="s">
        <v>247</v>
      </c>
      <c r="V86" s="21" t="s">
        <v>160</v>
      </c>
      <c r="W86" s="21" t="s">
        <v>10</v>
      </c>
      <c r="X86" s="127" t="str">
        <f>IF(I86="","",I86)</f>
        <v/>
      </c>
    </row>
    <row r="87" spans="1:24">
      <c r="A87" s="36"/>
      <c r="B87" s="62">
        <v>2.0</v>
      </c>
      <c r="C87" s="37" t="str">
        <f>IF(A87="","",VLOOKUP($A$85,IF(LEN(A87)=2,SWB,SWA),VLOOKUP(LEFT(A87,1),club,6,FALSE),FALSE))</f>
        <v/>
      </c>
      <c r="D87" s="37" t="str">
        <f>IF(A87="","",VLOOKUP(LEFT(A87,1),club,2,FALSE))</f>
        <v/>
      </c>
      <c r="E87" s="93"/>
      <c r="F87" s="37">
        <f>Decsheets!$U$6</f>
        <v>14.0</v>
      </c>
      <c r="H87" s="29"/>
      <c r="I87" s="39"/>
      <c r="J87" s="35" t="str">
        <f>IF($A87="","",IF(LEFT($A87,1)=J$13,$F87,""))</f>
        <v/>
      </c>
      <c r="K87" s="35" t="str">
        <f>IF($A87="","",IF(LEFT($A87,1)=K$13,$F87,""))</f>
        <v/>
      </c>
      <c r="L87" s="35" t="str">
        <f>IF($A87="","",IF(LEFT($A87,1)=L$13,$F87,""))</f>
        <v/>
      </c>
      <c r="M87" s="35" t="str">
        <f>IF($A87="","",IF(LEFT($A87,1)=M$13,$F87,""))</f>
        <v/>
      </c>
      <c r="N87" s="35" t="str">
        <f>IF($A87="","",IF(LEFT($A87,1)=N$13,$F87,""))</f>
        <v/>
      </c>
      <c r="O87" s="35" t="str">
        <f>IF($A87="","",IF(LEFT($A87,1)=O$13,$F87,""))</f>
        <v/>
      </c>
      <c r="P87" s="35" t="str">
        <f>IF($A87="","",IF(LEFT($A87,1)=P$13,$F87,""))</f>
        <v/>
      </c>
      <c r="Q87" s="35" t="str">
        <f>IF($A87="","",IF(LEFT($A87,1)=Q$13,$F87,""))</f>
        <v/>
      </c>
      <c r="R87" s="35"/>
      <c r="S87" s="29"/>
      <c r="T87" s="21" t="s">
        <v>128</v>
      </c>
      <c r="U87" s="21" t="s">
        <v>247</v>
      </c>
      <c r="V87" s="21" t="s">
        <v>160</v>
      </c>
      <c r="W87" s="21" t="s">
        <v>10</v>
      </c>
      <c r="X87" s="127" t="str">
        <f>IF(I87="","",I87)</f>
        <v/>
      </c>
    </row>
    <row r="88" spans="1:24">
      <c r="A88" s="36"/>
      <c r="B88" s="62">
        <v>3.0</v>
      </c>
      <c r="C88" s="37" t="str">
        <f>IF(A88="","",VLOOKUP($A$85,IF(LEN(A88)=2,SWB,SWA),VLOOKUP(LEFT(A88,1),club,6,FALSE),FALSE))</f>
        <v/>
      </c>
      <c r="D88" s="37" t="str">
        <f>IF(A88="","",VLOOKUP(LEFT(A88,1),club,2,FALSE))</f>
        <v/>
      </c>
      <c r="E88" s="93"/>
      <c r="F88" s="37">
        <f>Decsheets!$U$7</f>
        <v>12.0</v>
      </c>
      <c r="H88" s="29"/>
      <c r="I88" s="39"/>
      <c r="J88" s="35" t="str">
        <f>IF($A88="","",IF(LEFT($A88,1)=J$13,$F88,""))</f>
        <v/>
      </c>
      <c r="K88" s="35" t="str">
        <f>IF($A88="","",IF(LEFT($A88,1)=K$13,$F88,""))</f>
        <v/>
      </c>
      <c r="L88" s="35" t="str">
        <f>IF($A88="","",IF(LEFT($A88,1)=L$13,$F88,""))</f>
        <v/>
      </c>
      <c r="M88" s="35" t="str">
        <f>IF($A88="","",IF(LEFT($A88,1)=M$13,$F88,""))</f>
        <v/>
      </c>
      <c r="N88" s="35" t="str">
        <f>IF($A88="","",IF(LEFT($A88,1)=N$13,$F88,""))</f>
        <v/>
      </c>
      <c r="O88" s="35" t="str">
        <f>IF($A88="","",IF(LEFT($A88,1)=O$13,$F88,""))</f>
        <v/>
      </c>
      <c r="P88" s="35" t="str">
        <f>IF($A88="","",IF(LEFT($A88,1)=P$13,$F88,""))</f>
        <v/>
      </c>
      <c r="Q88" s="35" t="str">
        <f>IF($A88="","",IF(LEFT($A88,1)=Q$13,$F88,""))</f>
        <v/>
      </c>
      <c r="R88" s="35"/>
      <c r="S88" s="29"/>
      <c r="T88" s="21" t="s">
        <v>128</v>
      </c>
      <c r="U88" s="21" t="s">
        <v>247</v>
      </c>
      <c r="V88" s="21" t="s">
        <v>160</v>
      </c>
      <c r="W88" s="21" t="s">
        <v>10</v>
      </c>
      <c r="X88" s="127" t="str">
        <f>IF(I88="","",I88)</f>
        <v/>
      </c>
    </row>
    <row r="89" spans="1:24">
      <c r="A89" s="36"/>
      <c r="B89" s="62" t="s">
        <v>114</v>
      </c>
      <c r="C89" s="37" t="str">
        <f>IF(A89="","",VLOOKUP($A$85,IF(LEN(A89)=2,SWB,SWA),VLOOKUP(LEFT(A89,1),club,6,FALSE),FALSE))</f>
        <v/>
      </c>
      <c r="D89" s="37" t="str">
        <f>IF(A89="","",VLOOKUP(LEFT(A89,1),club,2,FALSE))</f>
        <v/>
      </c>
      <c r="E89" s="93"/>
      <c r="F89" s="37">
        <f>Decsheets!$U$8</f>
        <v>10.0</v>
      </c>
      <c r="H89" s="29"/>
      <c r="I89" s="39"/>
      <c r="J89" s="35" t="str">
        <f>IF($A89="","",IF(LEFT($A89,1)=J$13,$F89,""))</f>
        <v/>
      </c>
      <c r="K89" s="35" t="str">
        <f>IF($A89="","",IF(LEFT($A89,1)=K$13,$F89,""))</f>
        <v/>
      </c>
      <c r="L89" s="35" t="str">
        <f>IF($A89="","",IF(LEFT($A89,1)=L$13,$F89,""))</f>
        <v/>
      </c>
      <c r="M89" s="35" t="str">
        <f>IF($A89="","",IF(LEFT($A89,1)=M$13,$F89,""))</f>
        <v/>
      </c>
      <c r="N89" s="35" t="str">
        <f>IF($A89="","",IF(LEFT($A89,1)=N$13,$F89,""))</f>
        <v/>
      </c>
      <c r="O89" s="35" t="str">
        <f>IF($A89="","",IF(LEFT($A89,1)=O$13,$F89,""))</f>
        <v/>
      </c>
      <c r="P89" s="35" t="str">
        <f>IF($A89="","",IF(LEFT($A89,1)=P$13,$F89,""))</f>
        <v/>
      </c>
      <c r="Q89" s="35" t="str">
        <f>IF($A89="","",IF(LEFT($A89,1)=Q$13,$F89,""))</f>
        <v/>
      </c>
      <c r="R89" s="35"/>
      <c r="S89" s="29"/>
      <c r="T89" s="21" t="s">
        <v>128</v>
      </c>
      <c r="U89" s="21" t="s">
        <v>247</v>
      </c>
      <c r="V89" s="21" t="s">
        <v>160</v>
      </c>
      <c r="W89" s="21" t="s">
        <v>10</v>
      </c>
      <c r="X89" s="127" t="str">
        <f>IF(I89="","",I89)</f>
        <v/>
      </c>
    </row>
    <row r="90" spans="1:24">
      <c r="A90" s="36"/>
      <c r="B90" s="62" t="s">
        <v>115</v>
      </c>
      <c r="C90" s="37" t="str">
        <f>IF(A90="","",VLOOKUP($A$85,IF(LEN(A90)=2,SWB,SWA),VLOOKUP(LEFT(A90,1),club,6,FALSE),FALSE))</f>
        <v/>
      </c>
      <c r="D90" s="37" t="str">
        <f>IF(A90="","",VLOOKUP(LEFT(A90,1),club,2,FALSE))</f>
        <v/>
      </c>
      <c r="E90" s="93"/>
      <c r="F90" s="37">
        <f>Decsheets!$U$9</f>
        <v>8.0</v>
      </c>
      <c r="H90" s="29"/>
      <c r="I90" s="39"/>
      <c r="J90" s="35" t="str">
        <f>IF($A90="","",IF(LEFT($A90,1)=J$13,$F90,""))</f>
        <v/>
      </c>
      <c r="K90" s="35" t="str">
        <f>IF($A90="","",IF(LEFT($A90,1)=K$13,$F90,""))</f>
        <v/>
      </c>
      <c r="L90" s="35" t="str">
        <f>IF($A90="","",IF(LEFT($A90,1)=L$13,$F90,""))</f>
        <v/>
      </c>
      <c r="M90" s="35" t="str">
        <f>IF($A90="","",IF(LEFT($A90,1)=M$13,$F90,""))</f>
        <v/>
      </c>
      <c r="N90" s="35" t="str">
        <f>IF($A90="","",IF(LEFT($A90,1)=N$13,$F90,""))</f>
        <v/>
      </c>
      <c r="O90" s="35" t="str">
        <f>IF($A90="","",IF(LEFT($A90,1)=O$13,$F90,""))</f>
        <v/>
      </c>
      <c r="P90" s="35" t="str">
        <f>IF($A90="","",IF(LEFT($A90,1)=P$13,$F90,""))</f>
        <v/>
      </c>
      <c r="Q90" s="35" t="str">
        <f>IF($A90="","",IF(LEFT($A90,1)=Q$13,$F90,""))</f>
        <v/>
      </c>
      <c r="R90" s="35"/>
      <c r="S90" s="29"/>
      <c r="T90" s="21" t="s">
        <v>128</v>
      </c>
      <c r="U90" s="21" t="s">
        <v>247</v>
      </c>
      <c r="V90" s="21" t="s">
        <v>160</v>
      </c>
      <c r="W90" s="21" t="s">
        <v>10</v>
      </c>
      <c r="X90" s="127" t="str">
        <f>IF(I90="","",I90)</f>
        <v/>
      </c>
    </row>
    <row r="91" spans="1:24">
      <c r="A91" s="36"/>
      <c r="B91" s="62" t="s">
        <v>116</v>
      </c>
      <c r="C91" s="37" t="str">
        <f>IF(A91="","",VLOOKUP($A$85,IF(LEN(A91)=2,SWB,SWA),VLOOKUP(LEFT(A91,1),club,6,FALSE),FALSE))</f>
        <v/>
      </c>
      <c r="D91" s="37" t="str">
        <f>IF(A91="","",VLOOKUP(LEFT(A91,1),club,2,FALSE))</f>
        <v/>
      </c>
      <c r="E91" s="93"/>
      <c r="F91" s="37">
        <f>Decsheets!$U$10</f>
        <v>6.0</v>
      </c>
      <c r="H91" s="29"/>
      <c r="I91" s="39"/>
      <c r="J91" s="35" t="str">
        <f>IF($A91="","",IF(LEFT($A91,1)=J$13,$F91,""))</f>
        <v/>
      </c>
      <c r="K91" s="35" t="str">
        <f>IF($A91="","",IF(LEFT($A91,1)=K$13,$F91,""))</f>
        <v/>
      </c>
      <c r="L91" s="35" t="str">
        <f>IF($A91="","",IF(LEFT($A91,1)=L$13,$F91,""))</f>
        <v/>
      </c>
      <c r="M91" s="35" t="str">
        <f>IF($A91="","",IF(LEFT($A91,1)=M$13,$F91,""))</f>
        <v/>
      </c>
      <c r="N91" s="35" t="str">
        <f>IF($A91="","",IF(LEFT($A91,1)=N$13,$F91,""))</f>
        <v/>
      </c>
      <c r="O91" s="35" t="str">
        <f>IF($A91="","",IF(LEFT($A91,1)=O$13,$F91,""))</f>
        <v/>
      </c>
      <c r="P91" s="35" t="str">
        <f>IF($A91="","",IF(LEFT($A91,1)=P$13,$F91,""))</f>
        <v/>
      </c>
      <c r="Q91" s="35" t="str">
        <f>IF($A91="","",IF(LEFT($A91,1)=Q$13,$F91,""))</f>
        <v/>
      </c>
      <c r="R91" s="35"/>
      <c r="S91" s="29"/>
      <c r="T91" s="21" t="s">
        <v>128</v>
      </c>
      <c r="U91" s="21" t="s">
        <v>247</v>
      </c>
      <c r="V91" s="21" t="s">
        <v>160</v>
      </c>
      <c r="W91" s="21" t="s">
        <v>10</v>
      </c>
      <c r="X91" s="127" t="str">
        <f>IF(I91="","",I91)</f>
        <v/>
      </c>
    </row>
    <row r="92" spans="1:24">
      <c r="A92" s="36"/>
      <c r="B92" s="62" t="s">
        <v>117</v>
      </c>
      <c r="C92" s="37" t="str">
        <f>IF(A92="","",VLOOKUP($A$85,IF(LEN(A92)=2,SWB,SWA),VLOOKUP(LEFT(A92,1),club,6,FALSE),FALSE))</f>
        <v/>
      </c>
      <c r="D92" s="37" t="str">
        <f>IF(A92="","",VLOOKUP(LEFT(A92,1),club,2,FALSE))</f>
        <v/>
      </c>
      <c r="E92" s="93"/>
      <c r="F92" s="37">
        <f>Decsheets!$U$11</f>
        <v>4.0</v>
      </c>
      <c r="H92" s="29"/>
      <c r="I92" s="39"/>
      <c r="J92" s="35" t="str">
        <f>IF($A92="","",IF(LEFT($A92,1)=J$13,$F92,""))</f>
        <v/>
      </c>
      <c r="K92" s="35" t="str">
        <f>IF($A92="","",IF(LEFT($A92,1)=K$13,$F92,""))</f>
        <v/>
      </c>
      <c r="L92" s="35" t="str">
        <f>IF($A92="","",IF(LEFT($A92,1)=L$13,$F92,""))</f>
        <v/>
      </c>
      <c r="M92" s="35" t="str">
        <f>IF($A92="","",IF(LEFT($A92,1)=M$13,$F92,""))</f>
        <v/>
      </c>
      <c r="N92" s="35" t="str">
        <f>IF($A92="","",IF(LEFT($A92,1)=N$13,$F92,""))</f>
        <v/>
      </c>
      <c r="O92" s="35" t="str">
        <f>IF($A92="","",IF(LEFT($A92,1)=O$13,$F92,""))</f>
        <v/>
      </c>
      <c r="P92" s="35" t="str">
        <f>IF($A92="","",IF(LEFT($A92,1)=P$13,$F92,""))</f>
        <v/>
      </c>
      <c r="Q92" s="35" t="str">
        <f>IF($A92="","",IF(LEFT($A92,1)=Q$13,$F92,""))</f>
        <v/>
      </c>
      <c r="R92" s="35"/>
      <c r="S92" s="29"/>
      <c r="T92" s="21" t="s">
        <v>128</v>
      </c>
      <c r="U92" s="21" t="s">
        <v>247</v>
      </c>
      <c r="V92" s="21" t="s">
        <v>160</v>
      </c>
      <c r="W92" s="21" t="s">
        <v>10</v>
      </c>
      <c r="X92" s="127" t="str">
        <f>IF(I92="","",I92)</f>
        <v/>
      </c>
    </row>
    <row r="93" spans="1:24">
      <c r="A93" s="36"/>
      <c r="B93" s="62" t="s">
        <v>118</v>
      </c>
      <c r="C93" s="37" t="str">
        <f>IF(A93="","",VLOOKUP($A$85,IF(LEN(A93)=2,SWB,SWA),VLOOKUP(LEFT(A93,1),club,6,FALSE),FALSE))</f>
        <v/>
      </c>
      <c r="D93" s="37" t="str">
        <f>IF(A93="","",VLOOKUP(LEFT(A93,1),club,2,FALSE))</f>
        <v/>
      </c>
      <c r="E93" s="93"/>
      <c r="F93" s="37">
        <f>Decsheets!$U$12</f>
        <v>2.0</v>
      </c>
      <c r="H93" s="29"/>
      <c r="I93" s="39"/>
      <c r="J93" s="35" t="str">
        <f>IF($A93="","",IF(LEFT($A93,1)=J$13,$F93,""))</f>
        <v/>
      </c>
      <c r="K93" s="35" t="str">
        <f>IF($A93="","",IF(LEFT($A93,1)=K$13,$F93,""))</f>
        <v/>
      </c>
      <c r="L93" s="35" t="str">
        <f>IF($A93="","",IF(LEFT($A93,1)=L$13,$F93,""))</f>
        <v/>
      </c>
      <c r="M93" s="35" t="str">
        <f>IF($A93="","",IF(LEFT($A93,1)=M$13,$F93,""))</f>
        <v/>
      </c>
      <c r="N93" s="35" t="str">
        <f>IF($A93="","",IF(LEFT($A93,1)=N$13,$F93,""))</f>
        <v/>
      </c>
      <c r="O93" s="35" t="str">
        <f>IF($A93="","",IF(LEFT($A93,1)=O$13,$F93,""))</f>
        <v/>
      </c>
      <c r="P93" s="35" t="str">
        <f>IF($A93="","",IF(LEFT($A93,1)=P$13,$F93,""))</f>
        <v/>
      </c>
      <c r="Q93" s="35" t="str">
        <f>IF($A93="","",IF(LEFT($A93,1)=Q$13,$F93,""))</f>
        <v/>
      </c>
      <c r="R93" s="35">
        <f>SUM(Decsheets!$U$5:$U$12)-(SUM(J86:Q93))</f>
        <v>56.0</v>
      </c>
      <c r="S93" s="29"/>
      <c r="T93" s="21" t="s">
        <v>128</v>
      </c>
      <c r="U93" s="21" t="s">
        <v>247</v>
      </c>
      <c r="V93" s="21" t="s">
        <v>160</v>
      </c>
      <c r="W93" s="21" t="s">
        <v>10</v>
      </c>
      <c r="X93" s="127" t="str">
        <f>IF(I93="","",I93)</f>
        <v/>
      </c>
    </row>
    <row r="94" spans="1:24" s="21" customFormat="1">
      <c r="A94" s="32" t="s">
        <v>160</v>
      </c>
      <c r="B94" s="61"/>
      <c r="C94" s="40" t="s">
        <v>266</v>
      </c>
      <c r="D94" s="39"/>
      <c r="E94" s="115" t="s">
        <v>145</v>
      </c>
      <c r="F94" s="39"/>
      <c r="H94" s="29"/>
      <c r="I94" s="29"/>
      <c r="J94" s="35"/>
      <c r="K94" s="35"/>
      <c r="L94" s="35"/>
      <c r="M94" s="35"/>
      <c r="N94" s="35"/>
      <c r="O94" s="35"/>
      <c r="P94" s="35"/>
      <c r="Q94" s="35"/>
      <c r="R94" s="35"/>
      <c r="S94" s="29" t="s">
        <v>164</v>
      </c>
    </row>
    <row r="95" spans="1:24">
      <c r="A95" s="36"/>
      <c r="B95" s="62">
        <v>1.0</v>
      </c>
      <c r="C95" s="37" t="str">
        <f>IF(A95="","",VLOOKUP($A$94,IF(LEN(A95)=2,SWB,SWA),VLOOKUP(LEFT(A95,1),club,6,FALSE),FALSE))</f>
        <v/>
      </c>
      <c r="D95" s="37" t="str">
        <f>IF(A95="","",VLOOKUP(LEFT(A95,1),club,2,FALSE))</f>
        <v/>
      </c>
      <c r="E95" s="93"/>
      <c r="F95" s="37">
        <f>Decsheets!$V$5</f>
        <v>8.0</v>
      </c>
      <c r="H95" s="29"/>
      <c r="I95" s="39"/>
      <c r="J95" s="35" t="str">
        <f>IF($A95="","",IF(LEFT($A95,1)=J$13,$F95,""))</f>
        <v/>
      </c>
      <c r="K95" s="35" t="str">
        <f>IF($A95="","",IF(LEFT($A95,1)=K$13,$F95,""))</f>
        <v/>
      </c>
      <c r="L95" s="35" t="str">
        <f>IF($A95="","",IF(LEFT($A95,1)=L$13,$F95,""))</f>
        <v/>
      </c>
      <c r="M95" s="35" t="str">
        <f>IF($A95="","",IF(LEFT($A95,1)=M$13,$F95,""))</f>
        <v/>
      </c>
      <c r="N95" s="35" t="str">
        <f>IF($A95="","",IF(LEFT($A95,1)=N$13,$F95,""))</f>
        <v/>
      </c>
      <c r="O95" s="35" t="str">
        <f>IF($A95="","",IF(LEFT($A95,1)=O$13,$F95,""))</f>
        <v/>
      </c>
      <c r="P95" s="35" t="str">
        <f>IF($A95="","",IF(LEFT($A95,1)=P$13,$F95,""))</f>
        <v/>
      </c>
      <c r="Q95" s="35" t="str">
        <f>IF($A95="","",IF(LEFT($A95,1)=Q$13,$F95,""))</f>
        <v/>
      </c>
      <c r="R95" s="35"/>
      <c r="S95" s="29"/>
      <c r="T95" s="21" t="s">
        <v>128</v>
      </c>
      <c r="U95" s="21" t="s">
        <v>247</v>
      </c>
      <c r="V95" s="21" t="s">
        <v>160</v>
      </c>
      <c r="W95" s="21" t="s">
        <v>15</v>
      </c>
      <c r="X95" s="127" t="str">
        <f>IF(I95="","",I95)</f>
        <v/>
      </c>
    </row>
    <row r="96" spans="1:24">
      <c r="A96" s="36"/>
      <c r="B96" s="62">
        <v>2.0</v>
      </c>
      <c r="C96" s="37" t="str">
        <f>IF(A96="","",VLOOKUP($A$94,IF(LEN(A96)=2,SWB,SWA),VLOOKUP(LEFT(A96,1),club,6,FALSE),FALSE))</f>
        <v/>
      </c>
      <c r="D96" s="37" t="str">
        <f>IF(A96="","",VLOOKUP(LEFT(A96,1),club,2,FALSE))</f>
        <v/>
      </c>
      <c r="E96" s="93"/>
      <c r="F96" s="37">
        <f>Decsheets!$V$6</f>
        <v>7.0</v>
      </c>
      <c r="H96" s="29"/>
      <c r="I96" s="39"/>
      <c r="J96" s="35" t="str">
        <f>IF($A96="","",IF(LEFT($A96,1)=J$13,$F96,""))</f>
        <v/>
      </c>
      <c r="K96" s="35" t="str">
        <f>IF($A96="","",IF(LEFT($A96,1)=K$13,$F96,""))</f>
        <v/>
      </c>
      <c r="L96" s="35" t="str">
        <f>IF($A96="","",IF(LEFT($A96,1)=L$13,$F96,""))</f>
        <v/>
      </c>
      <c r="M96" s="35" t="str">
        <f>IF($A96="","",IF(LEFT($A96,1)=M$13,$F96,""))</f>
        <v/>
      </c>
      <c r="N96" s="35" t="str">
        <f>IF($A96="","",IF(LEFT($A96,1)=N$13,$F96,""))</f>
        <v/>
      </c>
      <c r="O96" s="35" t="str">
        <f>IF($A96="","",IF(LEFT($A96,1)=O$13,$F96,""))</f>
        <v/>
      </c>
      <c r="P96" s="35" t="str">
        <f>IF($A96="","",IF(LEFT($A96,1)=P$13,$F96,""))</f>
        <v/>
      </c>
      <c r="Q96" s="35" t="str">
        <f>IF($A96="","",IF(LEFT($A96,1)=Q$13,$F96,""))</f>
        <v/>
      </c>
      <c r="R96" s="35"/>
      <c r="S96" s="29"/>
      <c r="T96" s="21" t="s">
        <v>128</v>
      </c>
      <c r="U96" s="21" t="s">
        <v>247</v>
      </c>
      <c r="V96" s="21" t="s">
        <v>160</v>
      </c>
      <c r="W96" s="21" t="s">
        <v>15</v>
      </c>
      <c r="X96" s="127" t="str">
        <f>IF(I96="","",I96)</f>
        <v/>
      </c>
    </row>
    <row r="97" spans="1:24">
      <c r="A97" s="36"/>
      <c r="B97" s="62">
        <v>3.0</v>
      </c>
      <c r="C97" s="37" t="str">
        <f>IF(A97="","",VLOOKUP($A$94,IF(LEN(A97)=2,SWB,SWA),VLOOKUP(LEFT(A97,1),club,6,FALSE),FALSE))</f>
        <v/>
      </c>
      <c r="D97" s="37" t="str">
        <f>IF(A97="","",VLOOKUP(LEFT(A97,1),club,2,FALSE))</f>
        <v/>
      </c>
      <c r="E97" s="93"/>
      <c r="F97" s="37">
        <f>Decsheets!$V$7</f>
        <v>6.0</v>
      </c>
      <c r="H97" s="29"/>
      <c r="I97" s="39"/>
      <c r="J97" s="35" t="str">
        <f>IF($A97="","",IF(LEFT($A97,1)=J$13,$F97,""))</f>
        <v/>
      </c>
      <c r="K97" s="35" t="str">
        <f>IF($A97="","",IF(LEFT($A97,1)=K$13,$F97,""))</f>
        <v/>
      </c>
      <c r="L97" s="35" t="str">
        <f>IF($A97="","",IF(LEFT($A97,1)=L$13,$F97,""))</f>
        <v/>
      </c>
      <c r="M97" s="35" t="str">
        <f>IF($A97="","",IF(LEFT($A97,1)=M$13,$F97,""))</f>
        <v/>
      </c>
      <c r="N97" s="35" t="str">
        <f>IF($A97="","",IF(LEFT($A97,1)=N$13,$F97,""))</f>
        <v/>
      </c>
      <c r="O97" s="35" t="str">
        <f>IF($A97="","",IF(LEFT($A97,1)=O$13,$F97,""))</f>
        <v/>
      </c>
      <c r="P97" s="35" t="str">
        <f>IF($A97="","",IF(LEFT($A97,1)=P$13,$F97,""))</f>
        <v/>
      </c>
      <c r="Q97" s="35" t="str">
        <f>IF($A97="","",IF(LEFT($A97,1)=Q$13,$F97,""))</f>
        <v/>
      </c>
      <c r="R97" s="35"/>
      <c r="S97" s="29"/>
      <c r="T97" s="21" t="s">
        <v>128</v>
      </c>
      <c r="U97" s="21" t="s">
        <v>247</v>
      </c>
      <c r="V97" s="21" t="s">
        <v>160</v>
      </c>
      <c r="W97" s="21" t="s">
        <v>15</v>
      </c>
      <c r="X97" s="127" t="str">
        <f>IF(I97="","",I97)</f>
        <v/>
      </c>
    </row>
    <row r="98" spans="1:24">
      <c r="A98" s="36"/>
      <c r="B98" s="62" t="s">
        <v>114</v>
      </c>
      <c r="C98" s="37" t="str">
        <f>IF(A98="","",VLOOKUP($A$94,IF(LEN(A98)=2,SWB,SWA),VLOOKUP(LEFT(A98,1),club,6,FALSE),FALSE))</f>
        <v/>
      </c>
      <c r="D98" s="37" t="str">
        <f>IF(A98="","",VLOOKUP(LEFT(A98,1),club,2,FALSE))</f>
        <v/>
      </c>
      <c r="E98" s="93"/>
      <c r="F98" s="37">
        <f>Decsheets!$V$8</f>
        <v>5.0</v>
      </c>
      <c r="H98" s="29"/>
      <c r="I98" s="39"/>
      <c r="J98" s="35" t="str">
        <f>IF($A98="","",IF(LEFT($A98,1)=J$13,$F98,""))</f>
        <v/>
      </c>
      <c r="K98" s="35" t="str">
        <f>IF($A98="","",IF(LEFT($A98,1)=K$13,$F98,""))</f>
        <v/>
      </c>
      <c r="L98" s="35" t="str">
        <f>IF($A98="","",IF(LEFT($A98,1)=L$13,$F98,""))</f>
        <v/>
      </c>
      <c r="M98" s="35" t="str">
        <f>IF($A98="","",IF(LEFT($A98,1)=M$13,$F98,""))</f>
        <v/>
      </c>
      <c r="N98" s="35" t="str">
        <f>IF($A98="","",IF(LEFT($A98,1)=N$13,$F98,""))</f>
        <v/>
      </c>
      <c r="O98" s="35" t="str">
        <f>IF($A98="","",IF(LEFT($A98,1)=O$13,$F98,""))</f>
        <v/>
      </c>
      <c r="P98" s="35" t="str">
        <f>IF($A98="","",IF(LEFT($A98,1)=P$13,$F98,""))</f>
        <v/>
      </c>
      <c r="Q98" s="35" t="str">
        <f>IF($A98="","",IF(LEFT($A98,1)=Q$13,$F98,""))</f>
        <v/>
      </c>
      <c r="R98" s="35"/>
      <c r="S98" s="29"/>
      <c r="T98" s="21" t="s">
        <v>128</v>
      </c>
      <c r="U98" s="21" t="s">
        <v>247</v>
      </c>
      <c r="V98" s="21" t="s">
        <v>160</v>
      </c>
      <c r="W98" s="21" t="s">
        <v>15</v>
      </c>
      <c r="X98" s="127" t="str">
        <f>IF(I98="","",I98)</f>
        <v/>
      </c>
    </row>
    <row r="99" spans="1:24">
      <c r="A99" s="36"/>
      <c r="B99" s="62" t="s">
        <v>115</v>
      </c>
      <c r="C99" s="37" t="str">
        <f>IF(A99="","",VLOOKUP($A$94,IF(LEN(A99)=2,SWB,SWA),VLOOKUP(LEFT(A99,1),club,6,FALSE),FALSE))</f>
        <v/>
      </c>
      <c r="D99" s="37" t="str">
        <f>IF(A99="","",VLOOKUP(LEFT(A99,1),club,2,FALSE))</f>
        <v/>
      </c>
      <c r="E99" s="93"/>
      <c r="F99" s="37">
        <f>Decsheets!$V$9</f>
        <v>4.0</v>
      </c>
      <c r="H99" s="29"/>
      <c r="I99" s="39"/>
      <c r="J99" s="35" t="str">
        <f>IF($A99="","",IF(LEFT($A99,1)=J$13,$F99,""))</f>
        <v/>
      </c>
      <c r="K99" s="35" t="str">
        <f>IF($A99="","",IF(LEFT($A99,1)=K$13,$F99,""))</f>
        <v/>
      </c>
      <c r="L99" s="35" t="str">
        <f>IF($A99="","",IF(LEFT($A99,1)=L$13,$F99,""))</f>
        <v/>
      </c>
      <c r="M99" s="35" t="str">
        <f>IF($A99="","",IF(LEFT($A99,1)=M$13,$F99,""))</f>
        <v/>
      </c>
      <c r="N99" s="35" t="str">
        <f>IF($A99="","",IF(LEFT($A99,1)=N$13,$F99,""))</f>
        <v/>
      </c>
      <c r="O99" s="35" t="str">
        <f>IF($A99="","",IF(LEFT($A99,1)=O$13,$F99,""))</f>
        <v/>
      </c>
      <c r="P99" s="35" t="str">
        <f>IF($A99="","",IF(LEFT($A99,1)=P$13,$F99,""))</f>
        <v/>
      </c>
      <c r="Q99" s="35" t="str">
        <f>IF($A99="","",IF(LEFT($A99,1)=Q$13,$F99,""))</f>
        <v/>
      </c>
      <c r="R99" s="35"/>
      <c r="S99" s="29"/>
      <c r="T99" s="21" t="s">
        <v>128</v>
      </c>
      <c r="U99" s="21" t="s">
        <v>247</v>
      </c>
      <c r="V99" s="21" t="s">
        <v>160</v>
      </c>
      <c r="W99" s="21" t="s">
        <v>15</v>
      </c>
      <c r="X99" s="127" t="str">
        <f>IF(I99="","",I99)</f>
        <v/>
      </c>
    </row>
    <row r="100" spans="1:24">
      <c r="A100" s="36"/>
      <c r="B100" s="62" t="s">
        <v>116</v>
      </c>
      <c r="C100" s="37" t="str">
        <f>IF(A100="","",VLOOKUP($A$94,IF(LEN(A100)=2,SWB,SWA),VLOOKUP(LEFT(A100,1),club,6,FALSE),FALSE))</f>
        <v/>
      </c>
      <c r="D100" s="37" t="str">
        <f>IF(A100="","",VLOOKUP(LEFT(A100,1),club,2,FALSE))</f>
        <v/>
      </c>
      <c r="E100" s="93"/>
      <c r="F100" s="37">
        <f>Decsheets!$V$10</f>
        <v>3.0</v>
      </c>
      <c r="H100" s="29"/>
      <c r="I100" s="39"/>
      <c r="J100" s="35" t="str">
        <f>IF($A100="","",IF(LEFT($A100,1)=J$13,$F100,""))</f>
        <v/>
      </c>
      <c r="K100" s="35" t="str">
        <f>IF($A100="","",IF(LEFT($A100,1)=K$13,$F100,""))</f>
        <v/>
      </c>
      <c r="L100" s="35" t="str">
        <f>IF($A100="","",IF(LEFT($A100,1)=L$13,$F100,""))</f>
        <v/>
      </c>
      <c r="M100" s="35" t="str">
        <f>IF($A100="","",IF(LEFT($A100,1)=M$13,$F100,""))</f>
        <v/>
      </c>
      <c r="N100" s="35" t="str">
        <f>IF($A100="","",IF(LEFT($A100,1)=N$13,$F100,""))</f>
        <v/>
      </c>
      <c r="O100" s="35" t="str">
        <f>IF($A100="","",IF(LEFT($A100,1)=O$13,$F100,""))</f>
        <v/>
      </c>
      <c r="P100" s="35" t="str">
        <f>IF($A100="","",IF(LEFT($A100,1)=P$13,$F100,""))</f>
        <v/>
      </c>
      <c r="Q100" s="35" t="str">
        <f>IF($A100="","",IF(LEFT($A100,1)=Q$13,$F100,""))</f>
        <v/>
      </c>
      <c r="R100" s="35"/>
      <c r="S100" s="29"/>
      <c r="T100" s="21" t="s">
        <v>128</v>
      </c>
      <c r="U100" s="21" t="s">
        <v>247</v>
      </c>
      <c r="V100" s="21" t="s">
        <v>160</v>
      </c>
      <c r="W100" s="21" t="s">
        <v>15</v>
      </c>
      <c r="X100" s="127" t="str">
        <f>IF(I100="","",I100)</f>
        <v/>
      </c>
    </row>
    <row r="101" spans="1:24">
      <c r="A101" s="36"/>
      <c r="B101" s="62" t="s">
        <v>117</v>
      </c>
      <c r="C101" s="37" t="str">
        <f>IF(A101="","",VLOOKUP($A$94,IF(LEN(A101)=2,SWB,SWA),VLOOKUP(LEFT(A101,1),club,6,FALSE),FALSE))</f>
        <v/>
      </c>
      <c r="D101" s="37" t="str">
        <f>IF(A101="","",VLOOKUP(LEFT(A101,1),club,2,FALSE))</f>
        <v/>
      </c>
      <c r="E101" s="93"/>
      <c r="F101" s="37">
        <f>Decsheets!$V$11</f>
        <v>2.0</v>
      </c>
      <c r="H101" s="29"/>
      <c r="I101" s="39"/>
      <c r="J101" s="35" t="str">
        <f>IF($A101="","",IF(LEFT($A101,1)=J$13,$F101,""))</f>
        <v/>
      </c>
      <c r="K101" s="35" t="str">
        <f>IF($A101="","",IF(LEFT($A101,1)=K$13,$F101,""))</f>
        <v/>
      </c>
      <c r="L101" s="35" t="str">
        <f>IF($A101="","",IF(LEFT($A101,1)=L$13,$F101,""))</f>
        <v/>
      </c>
      <c r="M101" s="35" t="str">
        <f>IF($A101="","",IF(LEFT($A101,1)=M$13,$F101,""))</f>
        <v/>
      </c>
      <c r="N101" s="35" t="str">
        <f>IF($A101="","",IF(LEFT($A101,1)=N$13,$F101,""))</f>
        <v/>
      </c>
      <c r="O101" s="35" t="str">
        <f>IF($A101="","",IF(LEFT($A101,1)=O$13,$F101,""))</f>
        <v/>
      </c>
      <c r="P101" s="35" t="str">
        <f>IF($A101="","",IF(LEFT($A101,1)=P$13,$F101,""))</f>
        <v/>
      </c>
      <c r="Q101" s="35" t="str">
        <f>IF($A101="","",IF(LEFT($A101,1)=Q$13,$F101,""))</f>
        <v/>
      </c>
      <c r="R101" s="35"/>
      <c r="S101" s="29"/>
      <c r="T101" s="21" t="s">
        <v>128</v>
      </c>
      <c r="U101" s="21" t="s">
        <v>247</v>
      </c>
      <c r="V101" s="21" t="s">
        <v>160</v>
      </c>
      <c r="W101" s="21" t="s">
        <v>15</v>
      </c>
      <c r="X101" s="127" t="str">
        <f>IF(I101="","",I101)</f>
        <v/>
      </c>
    </row>
    <row r="102" spans="1:24">
      <c r="A102" s="36"/>
      <c r="B102" s="62" t="s">
        <v>118</v>
      </c>
      <c r="C102" s="37" t="str">
        <f>IF(A102="","",VLOOKUP($A$94,IF(LEN(A102)=2,SWB,SWA),VLOOKUP(LEFT(A102,1),club,6,FALSE),FALSE))</f>
        <v/>
      </c>
      <c r="D102" s="37" t="str">
        <f>IF(A102="","",VLOOKUP(LEFT(A102,1),club,2,FALSE))</f>
        <v/>
      </c>
      <c r="E102" s="93"/>
      <c r="F102" s="37">
        <f>Decsheets!$V$12</f>
        <v>1.0</v>
      </c>
      <c r="H102" s="29"/>
      <c r="I102" s="39"/>
      <c r="J102" s="35" t="str">
        <f>IF($A102="","",IF(LEFT($A102,1)=J$13,$F102,""))</f>
        <v/>
      </c>
      <c r="K102" s="35" t="str">
        <f>IF($A102="","",IF(LEFT($A102,1)=K$13,$F102,""))</f>
        <v/>
      </c>
      <c r="L102" s="35" t="str">
        <f>IF($A102="","",IF(LEFT($A102,1)=L$13,$F102,""))</f>
        <v/>
      </c>
      <c r="M102" s="35" t="str">
        <f>IF($A102="","",IF(LEFT($A102,1)=M$13,$F102,""))</f>
        <v/>
      </c>
      <c r="N102" s="35" t="str">
        <f>IF($A102="","",IF(LEFT($A102,1)=N$13,$F102,""))</f>
        <v/>
      </c>
      <c r="O102" s="35" t="str">
        <f>IF($A102="","",IF(LEFT($A102,1)=O$13,$F102,""))</f>
        <v/>
      </c>
      <c r="P102" s="35" t="str">
        <f>IF($A102="","",IF(LEFT($A102,1)=P$13,$F102,""))</f>
        <v/>
      </c>
      <c r="Q102" s="35" t="str">
        <f>IF($A102="","",IF(LEFT($A102,1)=Q$13,$F102,""))</f>
        <v/>
      </c>
      <c r="R102" s="35">
        <f>SUM(Decsheets!$V$5:$V$13)-(SUM(J95:Q102))</f>
        <v>36.0</v>
      </c>
      <c r="S102" s="29"/>
      <c r="T102" s="21" t="s">
        <v>128</v>
      </c>
      <c r="U102" s="21" t="s">
        <v>247</v>
      </c>
      <c r="V102" s="21" t="s">
        <v>160</v>
      </c>
      <c r="W102" s="21" t="s">
        <v>15</v>
      </c>
      <c r="X102" s="127" t="str">
        <f>IF(I102="","",I102)</f>
        <v/>
      </c>
    </row>
    <row r="103" spans="1:24" s="21" customFormat="1">
      <c r="A103" s="32" t="s">
        <v>191</v>
      </c>
      <c r="B103" s="61"/>
      <c r="C103" s="40" t="s">
        <v>267</v>
      </c>
      <c r="D103" s="39"/>
      <c r="E103" s="115" t="s">
        <v>145</v>
      </c>
      <c r="F103" s="39"/>
      <c r="G103" s="29"/>
      <c r="H103" s="29"/>
      <c r="I103" s="29"/>
      <c r="J103" s="35"/>
      <c r="K103" s="35"/>
      <c r="L103" s="35"/>
      <c r="M103" s="35"/>
      <c r="N103" s="35"/>
      <c r="O103" s="35"/>
      <c r="P103" s="35"/>
      <c r="Q103" s="35"/>
      <c r="R103" s="35"/>
      <c r="S103" s="29" t="s">
        <v>193</v>
      </c>
    </row>
    <row r="104" spans="1:24">
      <c r="A104" s="36" t="s">
        <v>178</v>
      </c>
      <c r="B104" s="62">
        <v>1.0</v>
      </c>
      <c r="C104" s="37" t="str">
        <f>IF(A104="","",VLOOKUP($A$103,IF(LEN(A104)=2,SWB,SWA),VLOOKUP(LEFT(A104,1),club,6,FALSE),FALSE))</f>
        <v>Melina Irawo</v>
      </c>
      <c r="D104" s="37" t="str">
        <f>IF(A104="","",VLOOKUP(LEFT(A104,1),club,2,FALSE))</f>
        <v>Enfield &amp; H</v>
      </c>
      <c r="E104" s="93">
        <v>9.99</v>
      </c>
      <c r="F104" s="37">
        <f>Decsheets!$U$5</f>
        <v>16.0</v>
      </c>
      <c r="G104" s="29"/>
      <c r="H104" s="29"/>
      <c r="I104" s="39"/>
      <c r="J104" s="35" t="str">
        <f>IF($A104="","",IF(LEFT($A104,1)=J$13,$F104,""))</f>
        <v/>
      </c>
      <c r="K104" s="35">
        <f>IF($A104="","",IF(LEFT($A104,1)=K$13,$F104,""))</f>
        <v>16.0</v>
      </c>
      <c r="L104" s="35" t="str">
        <f>IF($A104="","",IF(LEFT($A104,1)=L$13,$F104,""))</f>
        <v/>
      </c>
      <c r="M104" s="35" t="str">
        <f>IF($A104="","",IF(LEFT($A104,1)=M$13,$F104,""))</f>
        <v/>
      </c>
      <c r="N104" s="35" t="str">
        <f>IF($A104="","",IF(LEFT($A104,1)=N$13,$F104,""))</f>
        <v/>
      </c>
      <c r="O104" s="35" t="str">
        <f>IF($A104="","",IF(LEFT($A104,1)=O$13,$F104,""))</f>
        <v/>
      </c>
      <c r="P104" s="35" t="str">
        <f>IF($A104="","",IF(LEFT($A104,1)=P$13,$F104,""))</f>
        <v/>
      </c>
      <c r="Q104" s="35" t="str">
        <f>IF($A104="","",IF(LEFT($A104,1)=Q$13,$F104,""))</f>
        <v/>
      </c>
      <c r="R104" s="35"/>
      <c r="S104" s="29"/>
      <c r="T104" s="21" t="s">
        <v>128</v>
      </c>
      <c r="U104" s="21" t="s">
        <v>247</v>
      </c>
      <c r="V104" s="21" t="s">
        <v>235</v>
      </c>
      <c r="W104" s="21" t="s">
        <v>10</v>
      </c>
    </row>
    <row r="105" spans="1:24">
      <c r="A105" s="36" t="s">
        <v>133</v>
      </c>
      <c r="B105" s="62">
        <v>2.0</v>
      </c>
      <c r="C105" s="37" t="str">
        <f>IF(A105="","",VLOOKUP($A$103,IF(LEN(A105)=2,SWB,SWA),VLOOKUP(LEFT(A105,1),club,6,FALSE),FALSE))</f>
        <v>Louisa Pitsialis</v>
      </c>
      <c r="D105" s="37" t="str">
        <f>IF(A105="","",VLOOKUP(LEFT(A105,1),club,2,FALSE))</f>
        <v>Shaftesbury</v>
      </c>
      <c r="E105" s="93">
        <v>8.68</v>
      </c>
      <c r="F105" s="37">
        <f>Decsheets!$U$6</f>
        <v>14.0</v>
      </c>
      <c r="G105" s="29"/>
      <c r="H105" s="29"/>
      <c r="I105" s="39"/>
      <c r="J105" s="35" t="str">
        <f>IF($A105="","",IF(LEFT($A105,1)=J$13,$F105,""))</f>
        <v/>
      </c>
      <c r="K105" s="35" t="str">
        <f>IF($A105="","",IF(LEFT($A105,1)=K$13,$F105,""))</f>
        <v/>
      </c>
      <c r="L105" s="35" t="str">
        <f>IF($A105="","",IF(LEFT($A105,1)=L$13,$F105,""))</f>
        <v/>
      </c>
      <c r="M105" s="35" t="str">
        <f>IF($A105="","",IF(LEFT($A105,1)=M$13,$F105,""))</f>
        <v/>
      </c>
      <c r="N105" s="35" t="str">
        <f>IF($A105="","",IF(LEFT($A105,1)=N$13,$F105,""))</f>
        <v/>
      </c>
      <c r="O105" s="35" t="str">
        <f>IF($A105="","",IF(LEFT($A105,1)=O$13,$F105,""))</f>
        <v/>
      </c>
      <c r="P105" s="35" t="str">
        <f>IF($A105="","",IF(LEFT($A105,1)=P$13,$F105,""))</f>
        <v/>
      </c>
      <c r="Q105" s="35">
        <f>IF($A105="","",IF(LEFT($A105,1)=Q$13,$F105,""))</f>
        <v>14.0</v>
      </c>
      <c r="R105" s="35"/>
      <c r="S105" s="29"/>
      <c r="T105" s="21" t="s">
        <v>128</v>
      </c>
      <c r="U105" s="21" t="s">
        <v>247</v>
      </c>
      <c r="V105" s="21" t="s">
        <v>235</v>
      </c>
      <c r="W105" s="21" t="s">
        <v>10</v>
      </c>
    </row>
    <row r="106" spans="1:24">
      <c r="A106" s="36" t="s">
        <v>134</v>
      </c>
      <c r="B106" s="62">
        <v>3.0</v>
      </c>
      <c r="C106" s="37" t="str">
        <f>IF(A106="","",VLOOKUP($A$103,IF(LEN(A106)=2,SWB,SWA),VLOOKUP(LEFT(A106,1),club,6,FALSE),FALSE))</f>
        <v>Zoya Styles</v>
      </c>
      <c r="D106" s="37" t="str">
        <f>IF(A106="","",VLOOKUP(LEFT(A106,1),club,2,FALSE))</f>
        <v>Ealing S&amp;M</v>
      </c>
      <c r="E106" s="93">
        <v>8.63</v>
      </c>
      <c r="F106" s="37">
        <f>Decsheets!$U$7</f>
        <v>12.0</v>
      </c>
      <c r="G106" s="29"/>
      <c r="H106" s="29"/>
      <c r="I106" s="39"/>
      <c r="J106" s="35">
        <f>IF($A106="","",IF(LEFT($A106,1)=J$13,$F106,""))</f>
        <v>12.0</v>
      </c>
      <c r="K106" s="35" t="str">
        <f>IF($A106="","",IF(LEFT($A106,1)=K$13,$F106,""))</f>
        <v/>
      </c>
      <c r="L106" s="35" t="str">
        <f>IF($A106="","",IF(LEFT($A106,1)=L$13,$F106,""))</f>
        <v/>
      </c>
      <c r="M106" s="35" t="str">
        <f>IF($A106="","",IF(LEFT($A106,1)=M$13,$F106,""))</f>
        <v/>
      </c>
      <c r="N106" s="35" t="str">
        <f>IF($A106="","",IF(LEFT($A106,1)=N$13,$F106,""))</f>
        <v/>
      </c>
      <c r="O106" s="35" t="str">
        <f>IF($A106="","",IF(LEFT($A106,1)=O$13,$F106,""))</f>
        <v/>
      </c>
      <c r="P106" s="35" t="str">
        <f>IF($A106="","",IF(LEFT($A106,1)=P$13,$F106,""))</f>
        <v/>
      </c>
      <c r="Q106" s="35" t="str">
        <f>IF($A106="","",IF(LEFT($A106,1)=Q$13,$F106,""))</f>
        <v/>
      </c>
      <c r="R106" s="35"/>
      <c r="S106" s="29"/>
      <c r="T106" s="21" t="s">
        <v>128</v>
      </c>
      <c r="U106" s="21" t="s">
        <v>247</v>
      </c>
      <c r="V106" s="21" t="s">
        <v>235</v>
      </c>
      <c r="W106" s="21" t="s">
        <v>10</v>
      </c>
    </row>
    <row r="107" spans="1:24">
      <c r="A107" s="36"/>
      <c r="B107" s="62" t="s">
        <v>114</v>
      </c>
      <c r="C107" s="37" t="str">
        <f>IF(A107="","",VLOOKUP($A$103,IF(LEN(A107)=2,SWB,SWA),VLOOKUP(LEFT(A107,1),club,6,FALSE),FALSE))</f>
        <v/>
      </c>
      <c r="D107" s="37" t="str">
        <f>IF(A107="","",VLOOKUP(LEFT(A107,1),club,2,FALSE))</f>
        <v/>
      </c>
      <c r="E107" s="93"/>
      <c r="F107" s="37">
        <f>Decsheets!$U$8</f>
        <v>10.0</v>
      </c>
      <c r="G107" s="29"/>
      <c r="H107" s="29"/>
      <c r="I107" s="39"/>
      <c r="J107" s="35" t="str">
        <f>IF($A107="","",IF(LEFT($A107,1)=J$13,$F107,""))</f>
        <v/>
      </c>
      <c r="K107" s="35" t="str">
        <f>IF($A107="","",IF(LEFT($A107,1)=K$13,$F107,""))</f>
        <v/>
      </c>
      <c r="L107" s="35" t="str">
        <f>IF($A107="","",IF(LEFT($A107,1)=L$13,$F107,""))</f>
        <v/>
      </c>
      <c r="M107" s="35" t="str">
        <f>IF($A107="","",IF(LEFT($A107,1)=M$13,$F107,""))</f>
        <v/>
      </c>
      <c r="N107" s="35" t="str">
        <f>IF($A107="","",IF(LEFT($A107,1)=N$13,$F107,""))</f>
        <v/>
      </c>
      <c r="O107" s="35" t="str">
        <f>IF($A107="","",IF(LEFT($A107,1)=O$13,$F107,""))</f>
        <v/>
      </c>
      <c r="P107" s="35" t="str">
        <f>IF($A107="","",IF(LEFT($A107,1)=P$13,$F107,""))</f>
        <v/>
      </c>
      <c r="Q107" s="35" t="str">
        <f>IF($A107="","",IF(LEFT($A107,1)=Q$13,$F107,""))</f>
        <v/>
      </c>
      <c r="R107" s="35"/>
      <c r="S107" s="29"/>
      <c r="T107" s="21" t="s">
        <v>128</v>
      </c>
      <c r="U107" s="21" t="s">
        <v>247</v>
      </c>
      <c r="V107" s="21" t="s">
        <v>235</v>
      </c>
      <c r="W107" s="21" t="s">
        <v>10</v>
      </c>
    </row>
    <row r="108" spans="1:24">
      <c r="A108" s="36"/>
      <c r="B108" s="62" t="s">
        <v>115</v>
      </c>
      <c r="C108" s="37" t="str">
        <f>IF(A108="","",VLOOKUP($A$103,IF(LEN(A108)=2,SWB,SWA),VLOOKUP(LEFT(A108,1),club,6,FALSE),FALSE))</f>
        <v/>
      </c>
      <c r="D108" s="37" t="str">
        <f>IF(A108="","",VLOOKUP(LEFT(A108,1),club,2,FALSE))</f>
        <v/>
      </c>
      <c r="E108" s="93"/>
      <c r="F108" s="37">
        <f>Decsheets!$U$9</f>
        <v>8.0</v>
      </c>
      <c r="G108" s="29"/>
      <c r="H108" s="29"/>
      <c r="I108" s="39"/>
      <c r="J108" s="35" t="str">
        <f>IF($A108="","",IF(LEFT($A108,1)=J$13,$F108,""))</f>
        <v/>
      </c>
      <c r="K108" s="35" t="str">
        <f>IF($A108="","",IF(LEFT($A108,1)=K$13,$F108,""))</f>
        <v/>
      </c>
      <c r="L108" s="35" t="str">
        <f>IF($A108="","",IF(LEFT($A108,1)=L$13,$F108,""))</f>
        <v/>
      </c>
      <c r="M108" s="35" t="str">
        <f>IF($A108="","",IF(LEFT($A108,1)=M$13,$F108,""))</f>
        <v/>
      </c>
      <c r="N108" s="35" t="str">
        <f>IF($A108="","",IF(LEFT($A108,1)=N$13,$F108,""))</f>
        <v/>
      </c>
      <c r="O108" s="35" t="str">
        <f>IF($A108="","",IF(LEFT($A108,1)=O$13,$F108,""))</f>
        <v/>
      </c>
      <c r="P108" s="35" t="str">
        <f>IF($A108="","",IF(LEFT($A108,1)=P$13,$F108,""))</f>
        <v/>
      </c>
      <c r="Q108" s="35" t="str">
        <f>IF($A108="","",IF(LEFT($A108,1)=Q$13,$F108,""))</f>
        <v/>
      </c>
      <c r="R108" s="35"/>
      <c r="S108" s="29"/>
      <c r="T108" s="21" t="s">
        <v>128</v>
      </c>
      <c r="U108" s="21" t="s">
        <v>247</v>
      </c>
      <c r="V108" s="21" t="s">
        <v>235</v>
      </c>
      <c r="W108" s="21" t="s">
        <v>10</v>
      </c>
    </row>
    <row r="109" spans="1:24">
      <c r="A109" s="36"/>
      <c r="B109" s="62" t="s">
        <v>116</v>
      </c>
      <c r="C109" s="37" t="str">
        <f>IF(A109="","",VLOOKUP($A$103,IF(LEN(A109)=2,SWB,SWA),VLOOKUP(LEFT(A109,1),club,6,FALSE),FALSE))</f>
        <v/>
      </c>
      <c r="D109" s="37" t="str">
        <f>IF(A109="","",VLOOKUP(LEFT(A109,1),club,2,FALSE))</f>
        <v/>
      </c>
      <c r="E109" s="93"/>
      <c r="F109" s="37">
        <f>Decsheets!$U$10</f>
        <v>6.0</v>
      </c>
      <c r="G109" s="29"/>
      <c r="H109" s="29"/>
      <c r="I109" s="39"/>
      <c r="J109" s="35" t="str">
        <f>IF($A109="","",IF(LEFT($A109,1)=J$13,$F109,""))</f>
        <v/>
      </c>
      <c r="K109" s="35" t="str">
        <f>IF($A109="","",IF(LEFT($A109,1)=K$13,$F109,""))</f>
        <v/>
      </c>
      <c r="L109" s="35" t="str">
        <f>IF($A109="","",IF(LEFT($A109,1)=L$13,$F109,""))</f>
        <v/>
      </c>
      <c r="M109" s="35" t="str">
        <f>IF($A109="","",IF(LEFT($A109,1)=M$13,$F109,""))</f>
        <v/>
      </c>
      <c r="N109" s="35" t="str">
        <f>IF($A109="","",IF(LEFT($A109,1)=N$13,$F109,""))</f>
        <v/>
      </c>
      <c r="O109" s="35" t="str">
        <f>IF($A109="","",IF(LEFT($A109,1)=O$13,$F109,""))</f>
        <v/>
      </c>
      <c r="P109" s="35" t="str">
        <f>IF($A109="","",IF(LEFT($A109,1)=P$13,$F109,""))</f>
        <v/>
      </c>
      <c r="Q109" s="35" t="str">
        <f>IF($A109="","",IF(LEFT($A109,1)=Q$13,$F109,""))</f>
        <v/>
      </c>
      <c r="R109" s="35"/>
      <c r="S109" s="29"/>
      <c r="T109" s="21" t="s">
        <v>128</v>
      </c>
      <c r="U109" s="21" t="s">
        <v>247</v>
      </c>
      <c r="V109" s="21" t="s">
        <v>235</v>
      </c>
      <c r="W109" s="21" t="s">
        <v>10</v>
      </c>
    </row>
    <row r="110" spans="1:24">
      <c r="A110" s="36"/>
      <c r="B110" s="62" t="s">
        <v>117</v>
      </c>
      <c r="C110" s="37" t="str">
        <f>IF(A110="","",VLOOKUP($A$103,IF(LEN(A110)=2,SWB,SWA),VLOOKUP(LEFT(A110,1),club,6,FALSE),FALSE))</f>
        <v/>
      </c>
      <c r="D110" s="37" t="str">
        <f>IF(A110="","",VLOOKUP(LEFT(A110,1),club,2,FALSE))</f>
        <v/>
      </c>
      <c r="E110" s="93"/>
      <c r="F110" s="37">
        <f>Decsheets!$U$11</f>
        <v>4.0</v>
      </c>
      <c r="G110" s="29"/>
      <c r="H110" s="29"/>
      <c r="I110" s="39"/>
      <c r="J110" s="35" t="str">
        <f>IF($A110="","",IF(LEFT($A110,1)=J$13,$F110,""))</f>
        <v/>
      </c>
      <c r="K110" s="35" t="str">
        <f>IF($A110="","",IF(LEFT($A110,1)=K$13,$F110,""))</f>
        <v/>
      </c>
      <c r="L110" s="35" t="str">
        <f>IF($A110="","",IF(LEFT($A110,1)=L$13,$F110,""))</f>
        <v/>
      </c>
      <c r="M110" s="35" t="str">
        <f>IF($A110="","",IF(LEFT($A110,1)=M$13,$F110,""))</f>
        <v/>
      </c>
      <c r="N110" s="35" t="str">
        <f>IF($A110="","",IF(LEFT($A110,1)=N$13,$F110,""))</f>
        <v/>
      </c>
      <c r="O110" s="35" t="str">
        <f>IF($A110="","",IF(LEFT($A110,1)=O$13,$F110,""))</f>
        <v/>
      </c>
      <c r="P110" s="35" t="str">
        <f>IF($A110="","",IF(LEFT($A110,1)=P$13,$F110,""))</f>
        <v/>
      </c>
      <c r="Q110" s="35" t="str">
        <f>IF($A110="","",IF(LEFT($A110,1)=Q$13,$F110,""))</f>
        <v/>
      </c>
      <c r="R110" s="35"/>
      <c r="S110" s="29"/>
      <c r="T110" s="21" t="s">
        <v>128</v>
      </c>
      <c r="U110" s="21" t="s">
        <v>247</v>
      </c>
      <c r="V110" s="21" t="s">
        <v>235</v>
      </c>
      <c r="W110" s="21" t="s">
        <v>10</v>
      </c>
    </row>
    <row r="111" spans="1:24">
      <c r="A111" s="36"/>
      <c r="B111" s="62" t="s">
        <v>118</v>
      </c>
      <c r="C111" s="37" t="str">
        <f>IF(A111="","",VLOOKUP($A$103,IF(LEN(A111)=2,SWB,SWA),VLOOKUP(LEFT(A111,1),club,6,FALSE),FALSE))</f>
        <v/>
      </c>
      <c r="D111" s="37" t="str">
        <f>IF(A111="","",VLOOKUP(LEFT(A111,1),club,2,FALSE))</f>
        <v/>
      </c>
      <c r="E111" s="93"/>
      <c r="F111" s="37">
        <f>Decsheets!$U$12</f>
        <v>2.0</v>
      </c>
      <c r="G111" s="29"/>
      <c r="H111" s="29"/>
      <c r="I111" s="39"/>
      <c r="J111" s="35" t="str">
        <f>IF($A111="","",IF(LEFT($A111,1)=J$13,$F111,""))</f>
        <v/>
      </c>
      <c r="K111" s="35" t="str">
        <f>IF($A111="","",IF(LEFT($A111,1)=K$13,$F111,""))</f>
        <v/>
      </c>
      <c r="L111" s="35" t="str">
        <f>IF($A111="","",IF(LEFT($A111,1)=L$13,$F111,""))</f>
        <v/>
      </c>
      <c r="M111" s="35" t="str">
        <f>IF($A111="","",IF(LEFT($A111,1)=M$13,$F111,""))</f>
        <v/>
      </c>
      <c r="N111" s="35" t="str">
        <f>IF($A111="","",IF(LEFT($A111,1)=N$13,$F111,""))</f>
        <v/>
      </c>
      <c r="O111" s="35" t="str">
        <f>IF($A111="","",IF(LEFT($A111,1)=O$13,$F111,""))</f>
        <v/>
      </c>
      <c r="P111" s="35" t="str">
        <f>IF($A111="","",IF(LEFT($A111,1)=P$13,$F111,""))</f>
        <v/>
      </c>
      <c r="Q111" s="35" t="str">
        <f>IF($A111="","",IF(LEFT($A111,1)=Q$13,$F111,""))</f>
        <v/>
      </c>
      <c r="R111" s="35">
        <f>SUM(Decsheets!$U$5:$U$12)-(SUM(J104:Q111))</f>
        <v>30.0</v>
      </c>
      <c r="S111" s="29"/>
      <c r="T111" s="21" t="s">
        <v>128</v>
      </c>
      <c r="U111" s="21" t="s">
        <v>247</v>
      </c>
      <c r="V111" s="21" t="s">
        <v>235</v>
      </c>
      <c r="W111" s="21" t="s">
        <v>10</v>
      </c>
    </row>
    <row r="112" spans="1:24" s="21" customFormat="1">
      <c r="A112" s="32" t="s">
        <v>191</v>
      </c>
      <c r="B112" s="61"/>
      <c r="C112" s="40" t="s">
        <v>268</v>
      </c>
      <c r="D112" s="39"/>
      <c r="E112" s="115" t="s">
        <v>145</v>
      </c>
      <c r="F112" s="39"/>
      <c r="G112" s="29"/>
      <c r="H112" s="29"/>
      <c r="I112" s="29"/>
      <c r="J112" s="35"/>
      <c r="K112" s="35"/>
      <c r="L112" s="35"/>
      <c r="M112" s="35"/>
      <c r="N112" s="35"/>
      <c r="O112" s="35"/>
      <c r="P112" s="35"/>
      <c r="Q112" s="35"/>
      <c r="R112" s="35"/>
      <c r="S112" s="29" t="s">
        <v>196</v>
      </c>
    </row>
    <row r="113" spans="1:24">
      <c r="A113" s="36" t="s">
        <v>140</v>
      </c>
      <c r="B113" s="62">
        <v>1.0</v>
      </c>
      <c r="C113" s="37" t="str">
        <f>IF(A113="","",VLOOKUP($A$112,IF(LEN(A113)=2,SWB,SWA),VLOOKUP(LEFT(A113,1),club,6,FALSE),FALSE))</f>
        <v>Anusha Bulman</v>
      </c>
      <c r="D113" s="37" t="str">
        <f>IF(A113="","",VLOOKUP(LEFT(A113,1),club,2,FALSE))</f>
        <v>Shaftesbury</v>
      </c>
      <c r="E113" s="93">
        <v>6.16</v>
      </c>
      <c r="F113" s="37">
        <f>Decsheets!$V$5</f>
        <v>8.0</v>
      </c>
      <c r="G113" s="29"/>
      <c r="H113" s="29"/>
      <c r="I113" s="39"/>
      <c r="J113" s="35" t="str">
        <f>IF($A113="","",IF(LEFT($A113,1)=J$13,$F113,""))</f>
        <v/>
      </c>
      <c r="K113" s="35" t="str">
        <f>IF($A113="","",IF(LEFT($A113,1)=K$13,$F113,""))</f>
        <v/>
      </c>
      <c r="L113" s="35" t="str">
        <f>IF($A113="","",IF(LEFT($A113,1)=L$13,$F113,""))</f>
        <v/>
      </c>
      <c r="M113" s="35" t="str">
        <f>IF($A113="","",IF(LEFT($A113,1)=M$13,$F113,""))</f>
        <v/>
      </c>
      <c r="N113" s="35" t="str">
        <f>IF($A113="","",IF(LEFT($A113,1)=N$13,$F113,""))</f>
        <v/>
      </c>
      <c r="O113" s="35" t="str">
        <f>IF($A113="","",IF(LEFT($A113,1)=O$13,$F113,""))</f>
        <v/>
      </c>
      <c r="P113" s="35" t="str">
        <f>IF($A113="","",IF(LEFT($A113,1)=P$13,$F113,""))</f>
        <v/>
      </c>
      <c r="Q113" s="35">
        <f>IF($A113="","",IF(LEFT($A113,1)=Q$13,$F113,""))</f>
        <v>8.0</v>
      </c>
      <c r="R113" s="35"/>
      <c r="S113" s="29"/>
      <c r="T113" s="21" t="s">
        <v>128</v>
      </c>
      <c r="U113" s="21" t="s">
        <v>247</v>
      </c>
      <c r="V113" s="21" t="s">
        <v>235</v>
      </c>
      <c r="W113" s="21" t="s">
        <v>15</v>
      </c>
    </row>
    <row r="114" spans="1:24">
      <c r="A114" s="36"/>
      <c r="B114" s="62">
        <v>2.0</v>
      </c>
      <c r="C114" s="37" t="str">
        <f>IF(A114="","",VLOOKUP($A$112,IF(LEN(A114)=2,SWB,SWA),VLOOKUP(LEFT(A114,1),club,6,FALSE),FALSE))</f>
        <v/>
      </c>
      <c r="D114" s="37" t="str">
        <f>IF(A114="","",VLOOKUP(LEFT(A114,1),club,2,FALSE))</f>
        <v/>
      </c>
      <c r="E114" s="93"/>
      <c r="F114" s="37">
        <f>Decsheets!$V$6</f>
        <v>7.0</v>
      </c>
      <c r="G114" s="29"/>
      <c r="H114" s="29"/>
      <c r="I114" s="39"/>
      <c r="J114" s="35" t="str">
        <f>IF($A114="","",IF(LEFT($A114,1)=J$13,$F114,""))</f>
        <v/>
      </c>
      <c r="K114" s="35" t="str">
        <f>IF($A114="","",IF(LEFT($A114,1)=K$13,$F114,""))</f>
        <v/>
      </c>
      <c r="L114" s="35" t="str">
        <f>IF($A114="","",IF(LEFT($A114,1)=L$13,$F114,""))</f>
        <v/>
      </c>
      <c r="M114" s="35" t="str">
        <f>IF($A114="","",IF(LEFT($A114,1)=M$13,$F114,""))</f>
        <v/>
      </c>
      <c r="N114" s="35" t="str">
        <f>IF($A114="","",IF(LEFT($A114,1)=N$13,$F114,""))</f>
        <v/>
      </c>
      <c r="O114" s="35" t="str">
        <f>IF($A114="","",IF(LEFT($A114,1)=O$13,$F114,""))</f>
        <v/>
      </c>
      <c r="P114" s="35" t="str">
        <f>IF($A114="","",IF(LEFT($A114,1)=P$13,$F114,""))</f>
        <v/>
      </c>
      <c r="Q114" s="35" t="str">
        <f>IF($A114="","",IF(LEFT($A114,1)=Q$13,$F114,""))</f>
        <v/>
      </c>
      <c r="R114" s="35"/>
      <c r="S114" s="29"/>
      <c r="T114" s="21" t="s">
        <v>128</v>
      </c>
      <c r="U114" s="21" t="s">
        <v>247</v>
      </c>
      <c r="V114" s="21" t="s">
        <v>235</v>
      </c>
      <c r="W114" s="21" t="s">
        <v>15</v>
      </c>
    </row>
    <row r="115" spans="1:24">
      <c r="A115" s="36"/>
      <c r="B115" s="62">
        <v>3.0</v>
      </c>
      <c r="C115" s="37" t="str">
        <f>IF(A115="","",VLOOKUP($A$112,IF(LEN(A115)=2,SWB,SWA),VLOOKUP(LEFT(A115,1),club,6,FALSE),FALSE))</f>
        <v/>
      </c>
      <c r="D115" s="37" t="str">
        <f>IF(A115="","",VLOOKUP(LEFT(A115,1),club,2,FALSE))</f>
        <v/>
      </c>
      <c r="E115" s="93"/>
      <c r="F115" s="37">
        <f>Decsheets!$V$7</f>
        <v>6.0</v>
      </c>
      <c r="G115" s="29"/>
      <c r="H115" s="29"/>
      <c r="I115" s="39"/>
      <c r="J115" s="35" t="str">
        <f>IF($A115="","",IF(LEFT($A115,1)=J$13,$F115,""))</f>
        <v/>
      </c>
      <c r="K115" s="35" t="str">
        <f>IF($A115="","",IF(LEFT($A115,1)=K$13,$F115,""))</f>
        <v/>
      </c>
      <c r="L115" s="35" t="str">
        <f>IF($A115="","",IF(LEFT($A115,1)=L$13,$F115,""))</f>
        <v/>
      </c>
      <c r="M115" s="35" t="str">
        <f>IF($A115="","",IF(LEFT($A115,1)=M$13,$F115,""))</f>
        <v/>
      </c>
      <c r="N115" s="35" t="str">
        <f>IF($A115="","",IF(LEFT($A115,1)=N$13,$F115,""))</f>
        <v/>
      </c>
      <c r="O115" s="35" t="str">
        <f>IF($A115="","",IF(LEFT($A115,1)=O$13,$F115,""))</f>
        <v/>
      </c>
      <c r="P115" s="35" t="str">
        <f>IF($A115="","",IF(LEFT($A115,1)=P$13,$F115,""))</f>
        <v/>
      </c>
      <c r="Q115" s="35" t="str">
        <f>IF($A115="","",IF(LEFT($A115,1)=Q$13,$F115,""))</f>
        <v/>
      </c>
      <c r="R115" s="35"/>
      <c r="S115" s="29"/>
      <c r="T115" s="21" t="s">
        <v>128</v>
      </c>
      <c r="U115" s="21" t="s">
        <v>247</v>
      </c>
      <c r="V115" s="21" t="s">
        <v>235</v>
      </c>
      <c r="W115" s="21" t="s">
        <v>15</v>
      </c>
    </row>
    <row r="116" spans="1:24">
      <c r="A116" s="36"/>
      <c r="B116" s="62" t="s">
        <v>114</v>
      </c>
      <c r="C116" s="37" t="str">
        <f>IF(A116="","",VLOOKUP($A$112,IF(LEN(A116)=2,SWB,SWA),VLOOKUP(LEFT(A116,1),club,6,FALSE),FALSE))</f>
        <v/>
      </c>
      <c r="D116" s="37" t="str">
        <f>IF(A116="","",VLOOKUP(LEFT(A116,1),club,2,FALSE))</f>
        <v/>
      </c>
      <c r="E116" s="93"/>
      <c r="F116" s="37">
        <f>Decsheets!$V$8</f>
        <v>5.0</v>
      </c>
      <c r="G116" s="29"/>
      <c r="H116" s="29"/>
      <c r="I116" s="39"/>
      <c r="J116" s="35" t="str">
        <f>IF($A116="","",IF(LEFT($A116,1)=J$13,$F116,""))</f>
        <v/>
      </c>
      <c r="K116" s="35" t="str">
        <f>IF($A116="","",IF(LEFT($A116,1)=K$13,$F116,""))</f>
        <v/>
      </c>
      <c r="L116" s="35" t="str">
        <f>IF($A116="","",IF(LEFT($A116,1)=L$13,$F116,""))</f>
        <v/>
      </c>
      <c r="M116" s="35" t="str">
        <f>IF($A116="","",IF(LEFT($A116,1)=M$13,$F116,""))</f>
        <v/>
      </c>
      <c r="N116" s="35" t="str">
        <f>IF($A116="","",IF(LEFT($A116,1)=N$13,$F116,""))</f>
        <v/>
      </c>
      <c r="O116" s="35" t="str">
        <f>IF($A116="","",IF(LEFT($A116,1)=O$13,$F116,""))</f>
        <v/>
      </c>
      <c r="P116" s="35" t="str">
        <f>IF($A116="","",IF(LEFT($A116,1)=P$13,$F116,""))</f>
        <v/>
      </c>
      <c r="Q116" s="35" t="str">
        <f>IF($A116="","",IF(LEFT($A116,1)=Q$13,$F116,""))</f>
        <v/>
      </c>
      <c r="R116" s="35"/>
      <c r="S116" s="29"/>
      <c r="T116" s="21" t="s">
        <v>128</v>
      </c>
      <c r="U116" s="21" t="s">
        <v>247</v>
      </c>
      <c r="V116" s="21" t="s">
        <v>235</v>
      </c>
      <c r="W116" s="21" t="s">
        <v>15</v>
      </c>
    </row>
    <row r="117" spans="1:24">
      <c r="A117" s="36"/>
      <c r="B117" s="62" t="s">
        <v>115</v>
      </c>
      <c r="C117" s="37" t="str">
        <f>IF(A117="","",VLOOKUP($A$112,IF(LEN(A117)=2,SWB,SWA),VLOOKUP(LEFT(A117,1),club,6,FALSE),FALSE))</f>
        <v/>
      </c>
      <c r="D117" s="37" t="str">
        <f>IF(A117="","",VLOOKUP(LEFT(A117,1),club,2,FALSE))</f>
        <v/>
      </c>
      <c r="E117" s="93"/>
      <c r="F117" s="37">
        <f>Decsheets!$V$9</f>
        <v>4.0</v>
      </c>
      <c r="G117" s="29"/>
      <c r="H117" s="29"/>
      <c r="I117" s="39"/>
      <c r="J117" s="35" t="str">
        <f>IF($A117="","",IF(LEFT($A117,1)=J$13,$F117,""))</f>
        <v/>
      </c>
      <c r="K117" s="35" t="str">
        <f>IF($A117="","",IF(LEFT($A117,1)=K$13,$F117,""))</f>
        <v/>
      </c>
      <c r="L117" s="35" t="str">
        <f>IF($A117="","",IF(LEFT($A117,1)=L$13,$F117,""))</f>
        <v/>
      </c>
      <c r="M117" s="35" t="str">
        <f>IF($A117="","",IF(LEFT($A117,1)=M$13,$F117,""))</f>
        <v/>
      </c>
      <c r="N117" s="35" t="str">
        <f>IF($A117="","",IF(LEFT($A117,1)=N$13,$F117,""))</f>
        <v/>
      </c>
      <c r="O117" s="35" t="str">
        <f>IF($A117="","",IF(LEFT($A117,1)=O$13,$F117,""))</f>
        <v/>
      </c>
      <c r="P117" s="35" t="str">
        <f>IF($A117="","",IF(LEFT($A117,1)=P$13,$F117,""))</f>
        <v/>
      </c>
      <c r="Q117" s="35" t="str">
        <f>IF($A117="","",IF(LEFT($A117,1)=Q$13,$F117,""))</f>
        <v/>
      </c>
      <c r="R117" s="35"/>
      <c r="S117" s="29"/>
      <c r="T117" s="21" t="s">
        <v>128</v>
      </c>
      <c r="U117" s="21" t="s">
        <v>247</v>
      </c>
      <c r="V117" s="21" t="s">
        <v>235</v>
      </c>
      <c r="W117" s="21" t="s">
        <v>15</v>
      </c>
    </row>
    <row r="118" spans="1:24">
      <c r="A118" s="36"/>
      <c r="B118" s="62" t="s">
        <v>116</v>
      </c>
      <c r="C118" s="37" t="str">
        <f>IF(A118="","",VLOOKUP($A$112,IF(LEN(A118)=2,SWB,SWA),VLOOKUP(LEFT(A118,1),club,6,FALSE),FALSE))</f>
        <v/>
      </c>
      <c r="D118" s="37" t="str">
        <f>IF(A118="","",VLOOKUP(LEFT(A118,1),club,2,FALSE))</f>
        <v/>
      </c>
      <c r="E118" s="93"/>
      <c r="F118" s="37">
        <f>Decsheets!$V$10</f>
        <v>3.0</v>
      </c>
      <c r="G118" s="29"/>
      <c r="H118" s="29"/>
      <c r="I118" s="39"/>
      <c r="J118" s="35" t="str">
        <f>IF($A118="","",IF(LEFT($A118,1)=J$13,$F118,""))</f>
        <v/>
      </c>
      <c r="K118" s="35" t="str">
        <f>IF($A118="","",IF(LEFT($A118,1)=K$13,$F118,""))</f>
        <v/>
      </c>
      <c r="L118" s="35" t="str">
        <f>IF($A118="","",IF(LEFT($A118,1)=L$13,$F118,""))</f>
        <v/>
      </c>
      <c r="M118" s="35" t="str">
        <f>IF($A118="","",IF(LEFT($A118,1)=M$13,$F118,""))</f>
        <v/>
      </c>
      <c r="N118" s="35" t="str">
        <f>IF($A118="","",IF(LEFT($A118,1)=N$13,$F118,""))</f>
        <v/>
      </c>
      <c r="O118" s="35" t="str">
        <f>IF($A118="","",IF(LEFT($A118,1)=O$13,$F118,""))</f>
        <v/>
      </c>
      <c r="P118" s="35" t="str">
        <f>IF($A118="","",IF(LEFT($A118,1)=P$13,$F118,""))</f>
        <v/>
      </c>
      <c r="Q118" s="35" t="str">
        <f>IF($A118="","",IF(LEFT($A118,1)=Q$13,$F118,""))</f>
        <v/>
      </c>
      <c r="R118" s="35"/>
      <c r="S118" s="29"/>
      <c r="T118" s="21" t="s">
        <v>128</v>
      </c>
      <c r="U118" s="21" t="s">
        <v>247</v>
      </c>
      <c r="V118" s="21" t="s">
        <v>235</v>
      </c>
      <c r="W118" s="21" t="s">
        <v>15</v>
      </c>
    </row>
    <row r="119" spans="1:24">
      <c r="A119" s="36"/>
      <c r="B119" s="62" t="s">
        <v>117</v>
      </c>
      <c r="C119" s="37" t="str">
        <f>IF(A119="","",VLOOKUP($A$112,IF(LEN(A119)=2,SWB,SWA),VLOOKUP(LEFT(A119,1),club,6,FALSE),FALSE))</f>
        <v/>
      </c>
      <c r="D119" s="37" t="str">
        <f>IF(A119="","",VLOOKUP(LEFT(A119,1),club,2,FALSE))</f>
        <v/>
      </c>
      <c r="E119" s="93"/>
      <c r="F119" s="37">
        <f>Decsheets!$V$11</f>
        <v>2.0</v>
      </c>
      <c r="G119" s="29"/>
      <c r="H119" s="29"/>
      <c r="I119" s="39"/>
      <c r="J119" s="35" t="str">
        <f>IF($A119="","",IF(LEFT($A119,1)=J$13,$F119,""))</f>
        <v/>
      </c>
      <c r="K119" s="35" t="str">
        <f>IF($A119="","",IF(LEFT($A119,1)=K$13,$F119,""))</f>
        <v/>
      </c>
      <c r="L119" s="35" t="str">
        <f>IF($A119="","",IF(LEFT($A119,1)=L$13,$F119,""))</f>
        <v/>
      </c>
      <c r="M119" s="35" t="str">
        <f>IF($A119="","",IF(LEFT($A119,1)=M$13,$F119,""))</f>
        <v/>
      </c>
      <c r="N119" s="35" t="str">
        <f>IF($A119="","",IF(LEFT($A119,1)=N$13,$F119,""))</f>
        <v/>
      </c>
      <c r="O119" s="35" t="str">
        <f>IF($A119="","",IF(LEFT($A119,1)=O$13,$F119,""))</f>
        <v/>
      </c>
      <c r="P119" s="35" t="str">
        <f>IF($A119="","",IF(LEFT($A119,1)=P$13,$F119,""))</f>
        <v/>
      </c>
      <c r="Q119" s="35" t="str">
        <f>IF($A119="","",IF(LEFT($A119,1)=Q$13,$F119,""))</f>
        <v/>
      </c>
      <c r="R119" s="35"/>
      <c r="S119" s="29"/>
      <c r="T119" s="21" t="s">
        <v>128</v>
      </c>
      <c r="U119" s="21" t="s">
        <v>247</v>
      </c>
      <c r="V119" s="21" t="s">
        <v>235</v>
      </c>
      <c r="W119" s="21" t="s">
        <v>15</v>
      </c>
    </row>
    <row r="120" spans="1:24">
      <c r="A120" s="36"/>
      <c r="B120" s="62" t="s">
        <v>118</v>
      </c>
      <c r="C120" s="37" t="str">
        <f>IF(A120="","",VLOOKUP($A$112,IF(LEN(A120)=2,SWB,SWA),VLOOKUP(LEFT(A120,1),club,6,FALSE),FALSE))</f>
        <v/>
      </c>
      <c r="D120" s="37" t="str">
        <f>IF(A120="","",VLOOKUP(LEFT(A120,1),club,2,FALSE))</f>
        <v/>
      </c>
      <c r="E120" s="93"/>
      <c r="F120" s="37">
        <f>Decsheets!$V$12</f>
        <v>1.0</v>
      </c>
      <c r="G120" s="29"/>
      <c r="H120" s="29"/>
      <c r="I120" s="39"/>
      <c r="J120" s="35" t="str">
        <f>IF($A120="","",IF(LEFT($A120,1)=J$13,$F120,""))</f>
        <v/>
      </c>
      <c r="K120" s="35" t="str">
        <f>IF($A120="","",IF(LEFT($A120,1)=K$13,$F120,""))</f>
        <v/>
      </c>
      <c r="L120" s="35" t="str">
        <f>IF($A120="","",IF(LEFT($A120,1)=L$13,$F120,""))</f>
        <v/>
      </c>
      <c r="M120" s="35" t="str">
        <f>IF($A120="","",IF(LEFT($A120,1)=M$13,$F120,""))</f>
        <v/>
      </c>
      <c r="N120" s="35" t="str">
        <f>IF($A120="","",IF(LEFT($A120,1)=N$13,$F120,""))</f>
        <v/>
      </c>
      <c r="O120" s="35" t="str">
        <f>IF($A120="","",IF(LEFT($A120,1)=O$13,$F120,""))</f>
        <v/>
      </c>
      <c r="P120" s="35" t="str">
        <f>IF($A120="","",IF(LEFT($A120,1)=P$13,$F120,""))</f>
        <v/>
      </c>
      <c r="Q120" s="35" t="str">
        <f>IF($A120="","",IF(LEFT($A120,1)=Q$13,$F120,""))</f>
        <v/>
      </c>
      <c r="R120" s="35">
        <f>SUM(Decsheets!$V$5:$V$13)-(SUM(J113:Q120))</f>
        <v>28.0</v>
      </c>
      <c r="S120" s="29"/>
      <c r="T120" s="21" t="s">
        <v>128</v>
      </c>
      <c r="U120" s="21" t="s">
        <v>247</v>
      </c>
      <c r="V120" s="21" t="s">
        <v>235</v>
      </c>
      <c r="W120" s="21" t="s">
        <v>15</v>
      </c>
    </row>
    <row r="121" spans="1:24" s="21" customFormat="1">
      <c r="A121" s="32" t="s">
        <v>237</v>
      </c>
      <c r="B121" s="61"/>
      <c r="C121" s="40" t="s">
        <v>269</v>
      </c>
      <c r="D121" s="39"/>
      <c r="E121" s="115" t="s">
        <v>145</v>
      </c>
      <c r="F121" s="39"/>
      <c r="G121" s="29"/>
      <c r="H121" s="29"/>
      <c r="I121" s="29"/>
      <c r="J121" s="35"/>
      <c r="K121" s="35"/>
      <c r="L121" s="35"/>
      <c r="M121" s="35"/>
      <c r="N121" s="35"/>
      <c r="O121" s="35"/>
      <c r="P121" s="35"/>
      <c r="Q121" s="35"/>
      <c r="R121" s="35"/>
      <c r="S121" s="29" t="s">
        <v>239</v>
      </c>
    </row>
    <row r="122" spans="1:24">
      <c r="A122" s="36" t="s">
        <v>178</v>
      </c>
      <c r="B122" s="62">
        <v>1.0</v>
      </c>
      <c r="C122" s="37" t="str">
        <f>IF(A122="","",VLOOKUP($A$121,IF(LEN(A122)=2,SWB,SWA),VLOOKUP(LEFT(A122,1),club,6,FALSE),FALSE))</f>
        <v>Melina Irawo</v>
      </c>
      <c r="D122" s="37" t="str">
        <f>IF(A122="","",VLOOKUP(LEFT(A122,1),club,2,FALSE))</f>
        <v>Enfield &amp; H</v>
      </c>
      <c r="E122" s="93">
        <v>30.36</v>
      </c>
      <c r="F122" s="37">
        <f>Decsheets!$U$5</f>
        <v>16.0</v>
      </c>
      <c r="G122" s="29"/>
      <c r="H122" s="29"/>
      <c r="I122" s="39"/>
      <c r="J122" s="35" t="str">
        <f>IF($A122="","",IF(LEFT($A122,1)=J$13,$F122,""))</f>
        <v/>
      </c>
      <c r="K122" s="35">
        <f>IF($A122="","",IF(LEFT($A122,1)=K$13,$F122,""))</f>
        <v>16.0</v>
      </c>
      <c r="L122" s="35" t="str">
        <f>IF($A122="","",IF(LEFT($A122,1)=L$13,$F122,""))</f>
        <v/>
      </c>
      <c r="M122" s="35" t="str">
        <f>IF($A122="","",IF(LEFT($A122,1)=M$13,$F122,""))</f>
        <v/>
      </c>
      <c r="N122" s="35" t="str">
        <f>IF($A122="","",IF(LEFT($A122,1)=N$13,$F122,""))</f>
        <v/>
      </c>
      <c r="O122" s="35" t="str">
        <f>IF($A122="","",IF(LEFT($A122,1)=O$13,$F122,""))</f>
        <v/>
      </c>
      <c r="P122" s="35" t="str">
        <f>IF($A122="","",IF(LEFT($A122,1)=P$13,$F122,""))</f>
        <v/>
      </c>
      <c r="Q122" s="35" t="str">
        <f>IF($A122="","",IF(LEFT($A122,1)=Q$13,$F122,""))</f>
        <v/>
      </c>
      <c r="R122" s="35"/>
      <c r="S122" s="29"/>
      <c r="T122" s="21" t="s">
        <v>128</v>
      </c>
      <c r="U122" s="21" t="s">
        <v>247</v>
      </c>
      <c r="V122" s="21" t="s">
        <v>240</v>
      </c>
      <c r="W122" s="21" t="s">
        <v>10</v>
      </c>
    </row>
    <row r="123" spans="1:24">
      <c r="A123" s="36" t="s">
        <v>133</v>
      </c>
      <c r="B123" s="62">
        <v>2.0</v>
      </c>
      <c r="C123" s="37" t="str">
        <f>IF(A123="","",VLOOKUP($A$121,IF(LEN(A123)=2,SWB,SWA),VLOOKUP(LEFT(A123,1),club,6,FALSE),FALSE))</f>
        <v>Louisa Pitsialis</v>
      </c>
      <c r="D123" s="37" t="str">
        <f>IF(A123="","",VLOOKUP(LEFT(A123,1),club,2,FALSE))</f>
        <v>Shaftesbury</v>
      </c>
      <c r="E123" s="93">
        <v>21.13</v>
      </c>
      <c r="F123" s="37">
        <f>Decsheets!$U$6</f>
        <v>14.0</v>
      </c>
      <c r="G123" s="29"/>
      <c r="H123" s="29"/>
      <c r="I123" s="39"/>
      <c r="J123" s="35" t="str">
        <f>IF($A123="","",IF(LEFT($A123,1)=J$13,$F123,""))</f>
        <v/>
      </c>
      <c r="K123" s="35" t="str">
        <f>IF($A123="","",IF(LEFT($A123,1)=K$13,$F123,""))</f>
        <v/>
      </c>
      <c r="L123" s="35" t="str">
        <f>IF($A123="","",IF(LEFT($A123,1)=L$13,$F123,""))</f>
        <v/>
      </c>
      <c r="M123" s="35" t="str">
        <f>IF($A123="","",IF(LEFT($A123,1)=M$13,$F123,""))</f>
        <v/>
      </c>
      <c r="N123" s="35" t="str">
        <f>IF($A123="","",IF(LEFT($A123,1)=N$13,$F123,""))</f>
        <v/>
      </c>
      <c r="O123" s="35" t="str">
        <f>IF($A123="","",IF(LEFT($A123,1)=O$13,$F123,""))</f>
        <v/>
      </c>
      <c r="P123" s="35" t="str">
        <f>IF($A123="","",IF(LEFT($A123,1)=P$13,$F123,""))</f>
        <v/>
      </c>
      <c r="Q123" s="35">
        <f>IF($A123="","",IF(LEFT($A123,1)=Q$13,$F123,""))</f>
        <v>14.0</v>
      </c>
      <c r="R123" s="35"/>
      <c r="S123" s="29"/>
      <c r="T123" s="21" t="s">
        <v>128</v>
      </c>
      <c r="U123" s="21" t="s">
        <v>247</v>
      </c>
      <c r="V123" s="21" t="s">
        <v>240</v>
      </c>
      <c r="W123" s="21" t="s">
        <v>10</v>
      </c>
    </row>
    <row r="124" spans="1:24">
      <c r="A124" s="36" t="s">
        <v>134</v>
      </c>
      <c r="B124" s="62">
        <v>3.0</v>
      </c>
      <c r="C124" s="37" t="str">
        <f>IF(A124="","",VLOOKUP($A$121,IF(LEN(A124)=2,SWB,SWA),VLOOKUP(LEFT(A124,1),club,6,FALSE),FALSE))</f>
        <v>Zoya Styles</v>
      </c>
      <c r="D124" s="37" t="str">
        <f>IF(A124="","",VLOOKUP(LEFT(A124,1),club,2,FALSE))</f>
        <v>Ealing S&amp;M</v>
      </c>
      <c r="E124" s="93">
        <v>16.82</v>
      </c>
      <c r="F124" s="37">
        <f>Decsheets!$U$7</f>
        <v>12.0</v>
      </c>
      <c r="G124" s="29"/>
      <c r="H124" s="29"/>
      <c r="I124" s="39"/>
      <c r="J124" s="35">
        <f>IF($A124="","",IF(LEFT($A124,1)=J$13,$F124,""))</f>
        <v>12.0</v>
      </c>
      <c r="K124" s="35" t="str">
        <f>IF($A124="","",IF(LEFT($A124,1)=K$13,$F124,""))</f>
        <v/>
      </c>
      <c r="L124" s="35" t="str">
        <f>IF($A124="","",IF(LEFT($A124,1)=L$13,$F124,""))</f>
        <v/>
      </c>
      <c r="M124" s="35" t="str">
        <f>IF($A124="","",IF(LEFT($A124,1)=M$13,$F124,""))</f>
        <v/>
      </c>
      <c r="N124" s="35" t="str">
        <f>IF($A124="","",IF(LEFT($A124,1)=N$13,$F124,""))</f>
        <v/>
      </c>
      <c r="O124" s="35" t="str">
        <f>IF($A124="","",IF(LEFT($A124,1)=O$13,$F124,""))</f>
        <v/>
      </c>
      <c r="P124" s="35" t="str">
        <f>IF($A124="","",IF(LEFT($A124,1)=P$13,$F124,""))</f>
        <v/>
      </c>
      <c r="Q124" s="35" t="str">
        <f>IF($A124="","",IF(LEFT($A124,1)=Q$13,$F124,""))</f>
        <v/>
      </c>
      <c r="R124" s="35"/>
      <c r="S124" s="29"/>
      <c r="T124" s="21" t="s">
        <v>128</v>
      </c>
      <c r="U124" s="21" t="s">
        <v>247</v>
      </c>
      <c r="V124" s="21" t="s">
        <v>240</v>
      </c>
      <c r="W124" s="21" t="s">
        <v>10</v>
      </c>
    </row>
    <row r="125" spans="1:24">
      <c r="A125" s="36"/>
      <c r="B125" s="62" t="s">
        <v>114</v>
      </c>
      <c r="C125" s="37" t="str">
        <f>IF(A125="","",VLOOKUP($A$121,IF(LEN(A125)=2,SWB,SWA),VLOOKUP(LEFT(A125,1),club,6,FALSE),FALSE))</f>
        <v/>
      </c>
      <c r="D125" s="37" t="str">
        <f>IF(A125="","",VLOOKUP(LEFT(A125,1),club,2,FALSE))</f>
        <v/>
      </c>
      <c r="E125" s="93"/>
      <c r="F125" s="37">
        <f>Decsheets!$U$8</f>
        <v>10.0</v>
      </c>
      <c r="G125" s="29"/>
      <c r="H125" s="29"/>
      <c r="I125" s="39"/>
      <c r="J125" s="35" t="str">
        <f>IF($A125="","",IF(LEFT($A125,1)=J$13,$F125,""))</f>
        <v/>
      </c>
      <c r="K125" s="35" t="str">
        <f>IF($A125="","",IF(LEFT($A125,1)=K$13,$F125,""))</f>
        <v/>
      </c>
      <c r="L125" s="35" t="str">
        <f>IF($A125="","",IF(LEFT($A125,1)=L$13,$F125,""))</f>
        <v/>
      </c>
      <c r="M125" s="35" t="str">
        <f>IF($A125="","",IF(LEFT($A125,1)=M$13,$F125,""))</f>
        <v/>
      </c>
      <c r="N125" s="35" t="str">
        <f>IF($A125="","",IF(LEFT($A125,1)=N$13,$F125,""))</f>
        <v/>
      </c>
      <c r="O125" s="35" t="str">
        <f>IF($A125="","",IF(LEFT($A125,1)=O$13,$F125,""))</f>
        <v/>
      </c>
      <c r="P125" s="35" t="str">
        <f>IF($A125="","",IF(LEFT($A125,1)=P$13,$F125,""))</f>
        <v/>
      </c>
      <c r="Q125" s="35" t="str">
        <f>IF($A125="","",IF(LEFT($A125,1)=Q$13,$F125,""))</f>
        <v/>
      </c>
      <c r="R125" s="35"/>
      <c r="S125" s="29"/>
      <c r="T125" s="21" t="s">
        <v>128</v>
      </c>
      <c r="U125" s="21" t="s">
        <v>247</v>
      </c>
      <c r="V125" s="21" t="s">
        <v>240</v>
      </c>
      <c r="W125" s="21" t="s">
        <v>10</v>
      </c>
    </row>
    <row r="126" spans="1:24">
      <c r="A126" s="36"/>
      <c r="B126" s="62" t="s">
        <v>115</v>
      </c>
      <c r="C126" s="37" t="str">
        <f>IF(A126="","",VLOOKUP($A$121,IF(LEN(A126)=2,SWB,SWA),VLOOKUP(LEFT(A126,1),club,6,FALSE),FALSE))</f>
        <v/>
      </c>
      <c r="D126" s="37" t="str">
        <f>IF(A126="","",VLOOKUP(LEFT(A126,1),club,2,FALSE))</f>
        <v/>
      </c>
      <c r="E126" s="93"/>
      <c r="F126" s="37">
        <f>Decsheets!$U$9</f>
        <v>8.0</v>
      </c>
      <c r="G126" s="29"/>
      <c r="H126" s="29"/>
      <c r="I126" s="39"/>
      <c r="J126" s="35" t="str">
        <f>IF($A126="","",IF(LEFT($A126,1)=J$13,$F126,""))</f>
        <v/>
      </c>
      <c r="K126" s="35" t="str">
        <f>IF($A126="","",IF(LEFT($A126,1)=K$13,$F126,""))</f>
        <v/>
      </c>
      <c r="L126" s="35" t="str">
        <f>IF($A126="","",IF(LEFT($A126,1)=L$13,$F126,""))</f>
        <v/>
      </c>
      <c r="M126" s="35" t="str">
        <f>IF($A126="","",IF(LEFT($A126,1)=M$13,$F126,""))</f>
        <v/>
      </c>
      <c r="N126" s="35" t="str">
        <f>IF($A126="","",IF(LEFT($A126,1)=N$13,$F126,""))</f>
        <v/>
      </c>
      <c r="O126" s="35" t="str">
        <f>IF($A126="","",IF(LEFT($A126,1)=O$13,$F126,""))</f>
        <v/>
      </c>
      <c r="P126" s="35" t="str">
        <f>IF($A126="","",IF(LEFT($A126,1)=P$13,$F126,""))</f>
        <v/>
      </c>
      <c r="Q126" s="35" t="str">
        <f>IF($A126="","",IF(LEFT($A126,1)=Q$13,$F126,""))</f>
        <v/>
      </c>
      <c r="R126" s="35"/>
      <c r="S126" s="29"/>
      <c r="T126" s="21" t="s">
        <v>128</v>
      </c>
      <c r="U126" s="21" t="s">
        <v>247</v>
      </c>
      <c r="V126" s="21" t="s">
        <v>240</v>
      </c>
      <c r="W126" s="21" t="s">
        <v>10</v>
      </c>
    </row>
    <row r="127" spans="1:24">
      <c r="A127" s="36"/>
      <c r="B127" s="62" t="s">
        <v>116</v>
      </c>
      <c r="C127" s="37" t="str">
        <f>IF(A127="","",VLOOKUP($A$121,IF(LEN(A127)=2,SWB,SWA),VLOOKUP(LEFT(A127,1),club,6,FALSE),FALSE))</f>
        <v/>
      </c>
      <c r="D127" s="37" t="str">
        <f>IF(A127="","",VLOOKUP(LEFT(A127,1),club,2,FALSE))</f>
        <v/>
      </c>
      <c r="E127" s="93"/>
      <c r="F127" s="37">
        <f>Decsheets!$U$10</f>
        <v>6.0</v>
      </c>
      <c r="G127" s="29"/>
      <c r="H127" s="29"/>
      <c r="I127" s="39"/>
      <c r="J127" s="35" t="str">
        <f>IF($A127="","",IF(LEFT($A127,1)=J$13,$F127,""))</f>
        <v/>
      </c>
      <c r="K127" s="35" t="str">
        <f>IF($A127="","",IF(LEFT($A127,1)=K$13,$F127,""))</f>
        <v/>
      </c>
      <c r="L127" s="35" t="str">
        <f>IF($A127="","",IF(LEFT($A127,1)=L$13,$F127,""))</f>
        <v/>
      </c>
      <c r="M127" s="35" t="str">
        <f>IF($A127="","",IF(LEFT($A127,1)=M$13,$F127,""))</f>
        <v/>
      </c>
      <c r="N127" s="35" t="str">
        <f>IF($A127="","",IF(LEFT($A127,1)=N$13,$F127,""))</f>
        <v/>
      </c>
      <c r="O127" s="35" t="str">
        <f>IF($A127="","",IF(LEFT($A127,1)=O$13,$F127,""))</f>
        <v/>
      </c>
      <c r="P127" s="35" t="str">
        <f>IF($A127="","",IF(LEFT($A127,1)=P$13,$F127,""))</f>
        <v/>
      </c>
      <c r="Q127" s="35" t="str">
        <f>IF($A127="","",IF(LEFT($A127,1)=Q$13,$F127,""))</f>
        <v/>
      </c>
      <c r="R127" s="35"/>
      <c r="S127" s="29"/>
      <c r="T127" s="21" t="s">
        <v>128</v>
      </c>
      <c r="U127" s="21" t="s">
        <v>247</v>
      </c>
      <c r="V127" s="21" t="s">
        <v>240</v>
      </c>
      <c r="W127" s="21" t="s">
        <v>10</v>
      </c>
    </row>
    <row r="128" spans="1:24">
      <c r="A128" s="36"/>
      <c r="B128" s="62" t="s">
        <v>117</v>
      </c>
      <c r="C128" s="37" t="str">
        <f>IF(A128="","",VLOOKUP($A$121,IF(LEN(A128)=2,SWB,SWA),VLOOKUP(LEFT(A128,1),club,6,FALSE),FALSE))</f>
        <v/>
      </c>
      <c r="D128" s="37" t="str">
        <f>IF(A128="","",VLOOKUP(LEFT(A128,1),club,2,FALSE))</f>
        <v/>
      </c>
      <c r="E128" s="93"/>
      <c r="F128" s="37">
        <f>Decsheets!$U$11</f>
        <v>4.0</v>
      </c>
      <c r="G128" s="29"/>
      <c r="H128" s="29"/>
      <c r="I128" s="39"/>
      <c r="J128" s="35" t="str">
        <f>IF($A128="","",IF(LEFT($A128,1)=J$13,$F128,""))</f>
        <v/>
      </c>
      <c r="K128" s="35" t="str">
        <f>IF($A128="","",IF(LEFT($A128,1)=K$13,$F128,""))</f>
        <v/>
      </c>
      <c r="L128" s="35" t="str">
        <f>IF($A128="","",IF(LEFT($A128,1)=L$13,$F128,""))</f>
        <v/>
      </c>
      <c r="M128" s="35" t="str">
        <f>IF($A128="","",IF(LEFT($A128,1)=M$13,$F128,""))</f>
        <v/>
      </c>
      <c r="N128" s="35" t="str">
        <f>IF($A128="","",IF(LEFT($A128,1)=N$13,$F128,""))</f>
        <v/>
      </c>
      <c r="O128" s="35" t="str">
        <f>IF($A128="","",IF(LEFT($A128,1)=O$13,$F128,""))</f>
        <v/>
      </c>
      <c r="P128" s="35" t="str">
        <f>IF($A128="","",IF(LEFT($A128,1)=P$13,$F128,""))</f>
        <v/>
      </c>
      <c r="Q128" s="35" t="str">
        <f>IF($A128="","",IF(LEFT($A128,1)=Q$13,$F128,""))</f>
        <v/>
      </c>
      <c r="R128" s="35"/>
      <c r="S128" s="29"/>
      <c r="T128" s="21" t="s">
        <v>128</v>
      </c>
      <c r="U128" s="21" t="s">
        <v>247</v>
      </c>
      <c r="V128" s="21" t="s">
        <v>240</v>
      </c>
      <c r="W128" s="21" t="s">
        <v>10</v>
      </c>
    </row>
    <row r="129" spans="1:24">
      <c r="A129" s="36"/>
      <c r="B129" s="62" t="s">
        <v>118</v>
      </c>
      <c r="C129" s="37" t="str">
        <f>IF(A129="","",VLOOKUP($A$121,IF(LEN(A129)=2,SWB,SWA),VLOOKUP(LEFT(A129,1),club,6,FALSE),FALSE))</f>
        <v/>
      </c>
      <c r="D129" s="37" t="str">
        <f>IF(A129="","",VLOOKUP(LEFT(A129,1),club,2,FALSE))</f>
        <v/>
      </c>
      <c r="E129" s="93"/>
      <c r="F129" s="37">
        <f>Decsheets!$U$12</f>
        <v>2.0</v>
      </c>
      <c r="G129" s="29"/>
      <c r="H129" s="29"/>
      <c r="I129" s="39"/>
      <c r="J129" s="35" t="str">
        <f>IF($A129="","",IF(LEFT($A129,1)=J$13,$F129,""))</f>
        <v/>
      </c>
      <c r="K129" s="35" t="str">
        <f>IF($A129="","",IF(LEFT($A129,1)=K$13,$F129,""))</f>
        <v/>
      </c>
      <c r="L129" s="35" t="str">
        <f>IF($A129="","",IF(LEFT($A129,1)=L$13,$F129,""))</f>
        <v/>
      </c>
      <c r="M129" s="35" t="str">
        <f>IF($A129="","",IF(LEFT($A129,1)=M$13,$F129,""))</f>
        <v/>
      </c>
      <c r="N129" s="35" t="str">
        <f>IF($A129="","",IF(LEFT($A129,1)=N$13,$F129,""))</f>
        <v/>
      </c>
      <c r="O129" s="35" t="str">
        <f>IF($A129="","",IF(LEFT($A129,1)=O$13,$F129,""))</f>
        <v/>
      </c>
      <c r="P129" s="35" t="str">
        <f>IF($A129="","",IF(LEFT($A129,1)=P$13,$F129,""))</f>
        <v/>
      </c>
      <c r="Q129" s="35" t="str">
        <f>IF($A129="","",IF(LEFT($A129,1)=Q$13,$F129,""))</f>
        <v/>
      </c>
      <c r="R129" s="35">
        <f>SUM(Decsheets!$U$5:$U$12)-(SUM(J122:Q129))</f>
        <v>30.0</v>
      </c>
      <c r="S129" s="29"/>
      <c r="T129" s="21" t="s">
        <v>128</v>
      </c>
      <c r="U129" s="21" t="s">
        <v>247</v>
      </c>
      <c r="V129" s="21" t="s">
        <v>240</v>
      </c>
      <c r="W129" s="21" t="s">
        <v>10</v>
      </c>
    </row>
    <row r="130" spans="1:24" s="21" customFormat="1">
      <c r="A130" s="32" t="s">
        <v>237</v>
      </c>
      <c r="B130" s="61"/>
      <c r="C130" s="40" t="s">
        <v>270</v>
      </c>
      <c r="D130" s="39"/>
      <c r="E130" s="115" t="s">
        <v>145</v>
      </c>
      <c r="F130" s="39"/>
      <c r="G130" s="29"/>
      <c r="H130" s="29"/>
      <c r="I130" s="29"/>
      <c r="J130" s="35"/>
      <c r="K130" s="35"/>
      <c r="L130" s="35"/>
      <c r="M130" s="35"/>
      <c r="N130" s="35"/>
      <c r="O130" s="35"/>
      <c r="P130" s="35"/>
      <c r="Q130" s="35"/>
      <c r="R130" s="35"/>
      <c r="S130" s="29" t="s">
        <v>242</v>
      </c>
    </row>
    <row r="131" spans="1:24">
      <c r="A131" s="36" t="s">
        <v>140</v>
      </c>
      <c r="B131" s="62">
        <v>1.0</v>
      </c>
      <c r="C131" s="37" t="str">
        <f>IF(A131="","",VLOOKUP($A$130,IF(LEN(A131)=2,SWB,SWA),VLOOKUP(LEFT(A131,1),club,6,FALSE),FALSE))</f>
        <v>Anusha Bulman</v>
      </c>
      <c r="D131" s="37" t="str">
        <f>IF(A131="","",VLOOKUP(LEFT(A131,1),club,2,FALSE))</f>
        <v>Shaftesbury</v>
      </c>
      <c r="E131" s="93">
        <v>13.24</v>
      </c>
      <c r="F131" s="37">
        <f>Decsheets!$V$5</f>
        <v>8.0</v>
      </c>
      <c r="G131" s="29"/>
      <c r="H131" s="29"/>
      <c r="I131" s="39"/>
      <c r="J131" s="35" t="str">
        <f>IF($A131="","",IF(LEFT($A131,1)=J$13,$F131,""))</f>
        <v/>
      </c>
      <c r="K131" s="35" t="str">
        <f>IF($A131="","",IF(LEFT($A131,1)=K$13,$F131,""))</f>
        <v/>
      </c>
      <c r="L131" s="35" t="str">
        <f>IF($A131="","",IF(LEFT($A131,1)=L$13,$F131,""))</f>
        <v/>
      </c>
      <c r="M131" s="35" t="str">
        <f>IF($A131="","",IF(LEFT($A131,1)=M$13,$F131,""))</f>
        <v/>
      </c>
      <c r="N131" s="35" t="str">
        <f>IF($A131="","",IF(LEFT($A131,1)=N$13,$F131,""))</f>
        <v/>
      </c>
      <c r="O131" s="35" t="str">
        <f>IF($A131="","",IF(LEFT($A131,1)=O$13,$F131,""))</f>
        <v/>
      </c>
      <c r="P131" s="35" t="str">
        <f>IF($A131="","",IF(LEFT($A131,1)=P$13,$F131,""))</f>
        <v/>
      </c>
      <c r="Q131" s="35">
        <f>IF($A131="","",IF(LEFT($A131,1)=Q$13,$F131,""))</f>
        <v>8.0</v>
      </c>
      <c r="R131" s="35"/>
      <c r="S131" s="29"/>
      <c r="T131" s="21" t="s">
        <v>128</v>
      </c>
      <c r="U131" s="21" t="s">
        <v>247</v>
      </c>
      <c r="V131" s="21" t="s">
        <v>240</v>
      </c>
      <c r="W131" s="21" t="s">
        <v>15</v>
      </c>
    </row>
    <row r="132" spans="1:24">
      <c r="A132" s="36"/>
      <c r="B132" s="62">
        <v>2.0</v>
      </c>
      <c r="C132" s="37" t="str">
        <f>IF(A132="","",VLOOKUP($A$130,IF(LEN(A132)=2,SWB,SWA),VLOOKUP(LEFT(A132,1),club,6,FALSE),FALSE))</f>
        <v/>
      </c>
      <c r="D132" s="37" t="str">
        <f>IF(A132="","",VLOOKUP(LEFT(A132,1),club,2,FALSE))</f>
        <v/>
      </c>
      <c r="E132" s="93"/>
      <c r="F132" s="37">
        <f>Decsheets!$V$6</f>
        <v>7.0</v>
      </c>
      <c r="G132" s="29"/>
      <c r="H132" s="29"/>
      <c r="I132" s="39"/>
      <c r="J132" s="35" t="str">
        <f>IF($A132="","",IF(LEFT($A132,1)=J$13,$F132,""))</f>
        <v/>
      </c>
      <c r="K132" s="35" t="str">
        <f>IF($A132="","",IF(LEFT($A132,1)=K$13,$F132,""))</f>
        <v/>
      </c>
      <c r="L132" s="35" t="str">
        <f>IF($A132="","",IF(LEFT($A132,1)=L$13,$F132,""))</f>
        <v/>
      </c>
      <c r="M132" s="35" t="str">
        <f>IF($A132="","",IF(LEFT($A132,1)=M$13,$F132,""))</f>
        <v/>
      </c>
      <c r="N132" s="35" t="str">
        <f>IF($A132="","",IF(LEFT($A132,1)=N$13,$F132,""))</f>
        <v/>
      </c>
      <c r="O132" s="35" t="str">
        <f>IF($A132="","",IF(LEFT($A132,1)=O$13,$F132,""))</f>
        <v/>
      </c>
      <c r="P132" s="35" t="str">
        <f>IF($A132="","",IF(LEFT($A132,1)=P$13,$F132,""))</f>
        <v/>
      </c>
      <c r="Q132" s="35" t="str">
        <f>IF($A132="","",IF(LEFT($A132,1)=Q$13,$F132,""))</f>
        <v/>
      </c>
      <c r="R132" s="35"/>
      <c r="S132" s="29"/>
      <c r="T132" s="21" t="s">
        <v>128</v>
      </c>
      <c r="U132" s="21" t="s">
        <v>247</v>
      </c>
      <c r="V132" s="21" t="s">
        <v>240</v>
      </c>
      <c r="W132" s="21" t="s">
        <v>15</v>
      </c>
    </row>
    <row r="133" spans="1:24">
      <c r="A133" s="36"/>
      <c r="B133" s="62">
        <v>3.0</v>
      </c>
      <c r="C133" s="37" t="str">
        <f>IF(A133="","",VLOOKUP($A$130,IF(LEN(A133)=2,SWB,SWA),VLOOKUP(LEFT(A133,1),club,6,FALSE),FALSE))</f>
        <v/>
      </c>
      <c r="D133" s="37" t="str">
        <f>IF(A133="","",VLOOKUP(LEFT(A133,1),club,2,FALSE))</f>
        <v/>
      </c>
      <c r="E133" s="93"/>
      <c r="F133" s="37">
        <f>Decsheets!$V$7</f>
        <v>6.0</v>
      </c>
      <c r="G133" s="29"/>
      <c r="H133" s="29"/>
      <c r="I133" s="39"/>
      <c r="J133" s="35" t="str">
        <f>IF($A133="","",IF(LEFT($A133,1)=J$13,$F133,""))</f>
        <v/>
      </c>
      <c r="K133" s="35" t="str">
        <f>IF($A133="","",IF(LEFT($A133,1)=K$13,$F133,""))</f>
        <v/>
      </c>
      <c r="L133" s="35" t="str">
        <f>IF($A133="","",IF(LEFT($A133,1)=L$13,$F133,""))</f>
        <v/>
      </c>
      <c r="M133" s="35" t="str">
        <f>IF($A133="","",IF(LEFT($A133,1)=M$13,$F133,""))</f>
        <v/>
      </c>
      <c r="N133" s="35" t="str">
        <f>IF($A133="","",IF(LEFT($A133,1)=N$13,$F133,""))</f>
        <v/>
      </c>
      <c r="O133" s="35" t="str">
        <f>IF($A133="","",IF(LEFT($A133,1)=O$13,$F133,""))</f>
        <v/>
      </c>
      <c r="P133" s="35" t="str">
        <f>IF($A133="","",IF(LEFT($A133,1)=P$13,$F133,""))</f>
        <v/>
      </c>
      <c r="Q133" s="35" t="str">
        <f>IF($A133="","",IF(LEFT($A133,1)=Q$13,$F133,""))</f>
        <v/>
      </c>
      <c r="R133" s="35"/>
      <c r="S133" s="29"/>
      <c r="T133" s="21" t="s">
        <v>128</v>
      </c>
      <c r="U133" s="21" t="s">
        <v>247</v>
      </c>
      <c r="V133" s="21" t="s">
        <v>240</v>
      </c>
      <c r="W133" s="21" t="s">
        <v>15</v>
      </c>
    </row>
    <row r="134" spans="1:24">
      <c r="A134" s="36"/>
      <c r="B134" s="62" t="s">
        <v>114</v>
      </c>
      <c r="C134" s="37" t="str">
        <f>IF(A134="","",VLOOKUP($A$130,IF(LEN(A134)=2,SWB,SWA),VLOOKUP(LEFT(A134,1),club,6,FALSE),FALSE))</f>
        <v/>
      </c>
      <c r="D134" s="37" t="str">
        <f>IF(A134="","",VLOOKUP(LEFT(A134,1),club,2,FALSE))</f>
        <v/>
      </c>
      <c r="E134" s="93"/>
      <c r="F134" s="37">
        <f>Decsheets!$V$8</f>
        <v>5.0</v>
      </c>
      <c r="G134" s="29"/>
      <c r="H134" s="29"/>
      <c r="I134" s="39"/>
      <c r="J134" s="35" t="str">
        <f>IF($A134="","",IF(LEFT($A134,1)=J$13,$F134,""))</f>
        <v/>
      </c>
      <c r="K134" s="35" t="str">
        <f>IF($A134="","",IF(LEFT($A134,1)=K$13,$F134,""))</f>
        <v/>
      </c>
      <c r="L134" s="35" t="str">
        <f>IF($A134="","",IF(LEFT($A134,1)=L$13,$F134,""))</f>
        <v/>
      </c>
      <c r="M134" s="35" t="str">
        <f>IF($A134="","",IF(LEFT($A134,1)=M$13,$F134,""))</f>
        <v/>
      </c>
      <c r="N134" s="35" t="str">
        <f>IF($A134="","",IF(LEFT($A134,1)=N$13,$F134,""))</f>
        <v/>
      </c>
      <c r="O134" s="35" t="str">
        <f>IF($A134="","",IF(LEFT($A134,1)=O$13,$F134,""))</f>
        <v/>
      </c>
      <c r="P134" s="35" t="str">
        <f>IF($A134="","",IF(LEFT($A134,1)=P$13,$F134,""))</f>
        <v/>
      </c>
      <c r="Q134" s="35" t="str">
        <f>IF($A134="","",IF(LEFT($A134,1)=Q$13,$F134,""))</f>
        <v/>
      </c>
      <c r="R134" s="35"/>
      <c r="S134" s="29"/>
      <c r="T134" s="21" t="s">
        <v>128</v>
      </c>
      <c r="U134" s="21" t="s">
        <v>247</v>
      </c>
      <c r="V134" s="21" t="s">
        <v>240</v>
      </c>
      <c r="W134" s="21" t="s">
        <v>15</v>
      </c>
    </row>
    <row r="135" spans="1:24">
      <c r="A135" s="36"/>
      <c r="B135" s="62" t="s">
        <v>115</v>
      </c>
      <c r="C135" s="37" t="str">
        <f>IF(A135="","",VLOOKUP($A$130,IF(LEN(A135)=2,SWB,SWA),VLOOKUP(LEFT(A135,1),club,6,FALSE),FALSE))</f>
        <v/>
      </c>
      <c r="D135" s="37" t="str">
        <f>IF(A135="","",VLOOKUP(LEFT(A135,1),club,2,FALSE))</f>
        <v/>
      </c>
      <c r="E135" s="93"/>
      <c r="F135" s="37">
        <f>Decsheets!$V$9</f>
        <v>4.0</v>
      </c>
      <c r="G135" s="29"/>
      <c r="H135" s="29"/>
      <c r="I135" s="39"/>
      <c r="J135" s="35" t="str">
        <f>IF($A135="","",IF(LEFT($A135,1)=J$13,$F135,""))</f>
        <v/>
      </c>
      <c r="K135" s="35" t="str">
        <f>IF($A135="","",IF(LEFT($A135,1)=K$13,$F135,""))</f>
        <v/>
      </c>
      <c r="L135" s="35" t="str">
        <f>IF($A135="","",IF(LEFT($A135,1)=L$13,$F135,""))</f>
        <v/>
      </c>
      <c r="M135" s="35" t="str">
        <f>IF($A135="","",IF(LEFT($A135,1)=M$13,$F135,""))</f>
        <v/>
      </c>
      <c r="N135" s="35" t="str">
        <f>IF($A135="","",IF(LEFT($A135,1)=N$13,$F135,""))</f>
        <v/>
      </c>
      <c r="O135" s="35" t="str">
        <f>IF($A135="","",IF(LEFT($A135,1)=O$13,$F135,""))</f>
        <v/>
      </c>
      <c r="P135" s="35" t="str">
        <f>IF($A135="","",IF(LEFT($A135,1)=P$13,$F135,""))</f>
        <v/>
      </c>
      <c r="Q135" s="35" t="str">
        <f>IF($A135="","",IF(LEFT($A135,1)=Q$13,$F135,""))</f>
        <v/>
      </c>
      <c r="R135" s="35"/>
      <c r="S135" s="29"/>
      <c r="T135" s="21" t="s">
        <v>128</v>
      </c>
      <c r="U135" s="21" t="s">
        <v>247</v>
      </c>
      <c r="V135" s="21" t="s">
        <v>240</v>
      </c>
      <c r="W135" s="21" t="s">
        <v>15</v>
      </c>
    </row>
    <row r="136" spans="1:24">
      <c r="A136" s="36"/>
      <c r="B136" s="62" t="s">
        <v>116</v>
      </c>
      <c r="C136" s="37" t="str">
        <f>IF(A136="","",VLOOKUP($A$130,IF(LEN(A136)=2,SWB,SWA),VLOOKUP(LEFT(A136,1),club,6,FALSE),FALSE))</f>
        <v/>
      </c>
      <c r="D136" s="37" t="str">
        <f>IF(A136="","",VLOOKUP(LEFT(A136,1),club,2,FALSE))</f>
        <v/>
      </c>
      <c r="E136" s="93"/>
      <c r="F136" s="37">
        <f>Decsheets!$V$10</f>
        <v>3.0</v>
      </c>
      <c r="G136" s="29"/>
      <c r="H136" s="29"/>
      <c r="I136" s="39"/>
      <c r="J136" s="35" t="str">
        <f>IF($A136="","",IF(LEFT($A136,1)=J$13,$F136,""))</f>
        <v/>
      </c>
      <c r="K136" s="35" t="str">
        <f>IF($A136="","",IF(LEFT($A136,1)=K$13,$F136,""))</f>
        <v/>
      </c>
      <c r="L136" s="35" t="str">
        <f>IF($A136="","",IF(LEFT($A136,1)=L$13,$F136,""))</f>
        <v/>
      </c>
      <c r="M136" s="35" t="str">
        <f>IF($A136="","",IF(LEFT($A136,1)=M$13,$F136,""))</f>
        <v/>
      </c>
      <c r="N136" s="35" t="str">
        <f>IF($A136="","",IF(LEFT($A136,1)=N$13,$F136,""))</f>
        <v/>
      </c>
      <c r="O136" s="35" t="str">
        <f>IF($A136="","",IF(LEFT($A136,1)=O$13,$F136,""))</f>
        <v/>
      </c>
      <c r="P136" s="35" t="str">
        <f>IF($A136="","",IF(LEFT($A136,1)=P$13,$F136,""))</f>
        <v/>
      </c>
      <c r="Q136" s="35" t="str">
        <f>IF($A136="","",IF(LEFT($A136,1)=Q$13,$F136,""))</f>
        <v/>
      </c>
      <c r="R136" s="35"/>
      <c r="S136" s="29"/>
      <c r="T136" s="21" t="s">
        <v>128</v>
      </c>
      <c r="U136" s="21" t="s">
        <v>247</v>
      </c>
      <c r="V136" s="21" t="s">
        <v>240</v>
      </c>
      <c r="W136" s="21" t="s">
        <v>15</v>
      </c>
    </row>
    <row r="137" spans="1:24">
      <c r="A137" s="36"/>
      <c r="B137" s="62" t="s">
        <v>117</v>
      </c>
      <c r="C137" s="37" t="str">
        <f>IF(A137="","",VLOOKUP($A$130,IF(LEN(A137)=2,SWB,SWA),VLOOKUP(LEFT(A137,1),club,6,FALSE),FALSE))</f>
        <v/>
      </c>
      <c r="D137" s="37" t="str">
        <f>IF(A137="","",VLOOKUP(LEFT(A137,1),club,2,FALSE))</f>
        <v/>
      </c>
      <c r="E137" s="93"/>
      <c r="F137" s="37">
        <f>Decsheets!$V$11</f>
        <v>2.0</v>
      </c>
      <c r="G137" s="29"/>
      <c r="H137" s="29"/>
      <c r="I137" s="39"/>
      <c r="J137" s="35" t="str">
        <f>IF($A137="","",IF(LEFT($A137,1)=J$13,$F137,""))</f>
        <v/>
      </c>
      <c r="K137" s="35" t="str">
        <f>IF($A137="","",IF(LEFT($A137,1)=K$13,$F137,""))</f>
        <v/>
      </c>
      <c r="L137" s="35" t="str">
        <f>IF($A137="","",IF(LEFT($A137,1)=L$13,$F137,""))</f>
        <v/>
      </c>
      <c r="M137" s="35" t="str">
        <f>IF($A137="","",IF(LEFT($A137,1)=M$13,$F137,""))</f>
        <v/>
      </c>
      <c r="N137" s="35" t="str">
        <f>IF($A137="","",IF(LEFT($A137,1)=N$13,$F137,""))</f>
        <v/>
      </c>
      <c r="O137" s="35" t="str">
        <f>IF($A137="","",IF(LEFT($A137,1)=O$13,$F137,""))</f>
        <v/>
      </c>
      <c r="P137" s="35" t="str">
        <f>IF($A137="","",IF(LEFT($A137,1)=P$13,$F137,""))</f>
        <v/>
      </c>
      <c r="Q137" s="35" t="str">
        <f>IF($A137="","",IF(LEFT($A137,1)=Q$13,$F137,""))</f>
        <v/>
      </c>
      <c r="R137" s="35"/>
      <c r="S137" s="29"/>
      <c r="T137" s="21" t="s">
        <v>128</v>
      </c>
      <c r="U137" s="21" t="s">
        <v>247</v>
      </c>
      <c r="V137" s="21" t="s">
        <v>240</v>
      </c>
      <c r="W137" s="21" t="s">
        <v>15</v>
      </c>
    </row>
    <row r="138" spans="1:24">
      <c r="A138" s="36"/>
      <c r="B138" s="62" t="s">
        <v>118</v>
      </c>
      <c r="C138" s="37" t="str">
        <f>IF(A138="","",VLOOKUP($A$130,IF(LEN(A138)=2,SWB,SWA),VLOOKUP(LEFT(A138,1),club,6,FALSE),FALSE))</f>
        <v/>
      </c>
      <c r="D138" s="37" t="str">
        <f>IF(A138="","",VLOOKUP(LEFT(A138,1),club,2,FALSE))</f>
        <v/>
      </c>
      <c r="E138" s="93"/>
      <c r="F138" s="37">
        <f>Decsheets!$V$12</f>
        <v>1.0</v>
      </c>
      <c r="G138" s="29"/>
      <c r="H138" s="29"/>
      <c r="I138" s="39"/>
      <c r="J138" s="35" t="str">
        <f>IF($A138="","",IF(LEFT($A138,1)=J$13,$F138,""))</f>
        <v/>
      </c>
      <c r="K138" s="35" t="str">
        <f>IF($A138="","",IF(LEFT($A138,1)=K$13,$F138,""))</f>
        <v/>
      </c>
      <c r="L138" s="35" t="str">
        <f>IF($A138="","",IF(LEFT($A138,1)=L$13,$F138,""))</f>
        <v/>
      </c>
      <c r="M138" s="35" t="str">
        <f>IF($A138="","",IF(LEFT($A138,1)=M$13,$F138,""))</f>
        <v/>
      </c>
      <c r="N138" s="35" t="str">
        <f>IF($A138="","",IF(LEFT($A138,1)=N$13,$F138,""))</f>
        <v/>
      </c>
      <c r="O138" s="35" t="str">
        <f>IF($A138="","",IF(LEFT($A138,1)=O$13,$F138,""))</f>
        <v/>
      </c>
      <c r="P138" s="35" t="str">
        <f>IF($A138="","",IF(LEFT($A138,1)=P$13,$F138,""))</f>
        <v/>
      </c>
      <c r="Q138" s="35" t="str">
        <f>IF($A138="","",IF(LEFT($A138,1)=Q$13,$F138,""))</f>
        <v/>
      </c>
      <c r="R138" s="35">
        <f>SUM(Decsheets!$V$5:$V$13)-(SUM(J131:Q138))</f>
        <v>28.0</v>
      </c>
      <c r="S138" s="29"/>
      <c r="T138" s="21" t="s">
        <v>128</v>
      </c>
      <c r="U138" s="21" t="s">
        <v>247</v>
      </c>
      <c r="V138" s="21" t="s">
        <v>240</v>
      </c>
      <c r="W138" s="21" t="s">
        <v>15</v>
      </c>
    </row>
    <row r="139" spans="1:24" s="21" customFormat="1">
      <c r="A139" s="32" t="s">
        <v>169</v>
      </c>
      <c r="B139" s="61"/>
      <c r="C139" s="40" t="s">
        <v>271</v>
      </c>
      <c r="D139" s="39"/>
      <c r="E139" s="118" t="s">
        <v>145</v>
      </c>
      <c r="F139" s="39"/>
      <c r="G139" s="29"/>
      <c r="H139" s="29"/>
      <c r="I139" s="29"/>
      <c r="J139" s="35"/>
      <c r="K139" s="35"/>
      <c r="L139" s="35"/>
      <c r="M139" s="35"/>
      <c r="N139" s="35"/>
      <c r="O139" s="35"/>
      <c r="P139" s="35"/>
      <c r="Q139" s="35"/>
      <c r="R139" s="35"/>
      <c r="S139" s="29" t="s">
        <v>169</v>
      </c>
    </row>
    <row r="140" spans="1:24">
      <c r="A140" s="36" t="s">
        <v>133</v>
      </c>
      <c r="B140" s="62">
        <v>1.0</v>
      </c>
      <c r="C140" s="37" t="str">
        <f>IF(A140="","",VLOOKUP($A$139,IF(LEN(A140)=2,SWB,SWA),VLOOKUP(LEFT(A140,1),club,6,FALSE),FALSE))</f>
        <v>Shaftesbury</v>
      </c>
      <c r="D140" s="37" t="str">
        <f>IF(A140="","",VLOOKUP(LEFT(A140,1),club,2,FALSE))</f>
        <v>Shaftesbury</v>
      </c>
      <c r="E140" s="93">
        <v>54.07</v>
      </c>
      <c r="F140" s="37">
        <f>Decsheets!$U$5</f>
        <v>16.0</v>
      </c>
      <c r="G140" s="29"/>
      <c r="H140" s="29"/>
      <c r="I140" s="39"/>
      <c r="J140" s="35" t="str">
        <f>IF($A140="","",IF(LEFT($A140,1)=J$13,$F140,""))</f>
        <v/>
      </c>
      <c r="K140" s="35" t="str">
        <f>IF($A140="","",IF(LEFT($A140,1)=K$13,$F140,""))</f>
        <v/>
      </c>
      <c r="L140" s="35" t="str">
        <f>IF($A140="","",IF(LEFT($A140,1)=L$13,$F140,""))</f>
        <v/>
      </c>
      <c r="M140" s="35" t="str">
        <f>IF($A140="","",IF(LEFT($A140,1)=M$13,$F140,""))</f>
        <v/>
      </c>
      <c r="N140" s="35" t="str">
        <f>IF($A140="","",IF(LEFT($A140,1)=N$13,$F140,""))</f>
        <v/>
      </c>
      <c r="O140" s="35" t="str">
        <f>IF($A140="","",IF(LEFT($A140,1)=O$13,$F140,""))</f>
        <v/>
      </c>
      <c r="P140" s="35" t="str">
        <f>IF($A140="","",IF(LEFT($A140,1)=P$13,$F140,""))</f>
        <v/>
      </c>
      <c r="Q140" s="35">
        <f>IF($A140="","",IF(LEFT($A140,1)=Q$13,$F140,""))</f>
        <v>16.0</v>
      </c>
      <c r="R140" s="35"/>
      <c r="S140" s="29"/>
      <c r="T140" s="21" t="s">
        <v>128</v>
      </c>
      <c r="U140" s="21" t="s">
        <v>247</v>
      </c>
      <c r="V140" s="32" t="s">
        <v>169</v>
      </c>
    </row>
    <row r="141" spans="1:24">
      <c r="A141" s="36"/>
      <c r="B141" s="62">
        <v>2.0</v>
      </c>
      <c r="C141" s="37" t="str">
        <f>IF(A141="","",VLOOKUP($A$139,IF(LEN(A141)=2,SWB,SWA),VLOOKUP(LEFT(A141,1),club,6,FALSE),FALSE))</f>
        <v/>
      </c>
      <c r="D141" s="37" t="str">
        <f>IF(A141="","",VLOOKUP(LEFT(A141,1),club,2,FALSE))</f>
        <v/>
      </c>
      <c r="E141" s="93"/>
      <c r="F141" s="37">
        <f>Decsheets!$U$6</f>
        <v>14.0</v>
      </c>
      <c r="G141" s="29"/>
      <c r="H141" s="29"/>
      <c r="I141" s="39"/>
      <c r="J141" s="35" t="str">
        <f>IF($A141="","",IF(LEFT($A141,1)=J$13,$F141,""))</f>
        <v/>
      </c>
      <c r="K141" s="35" t="str">
        <f>IF($A141="","",IF(LEFT($A141,1)=K$13,$F141,""))</f>
        <v/>
      </c>
      <c r="L141" s="35" t="str">
        <f>IF($A141="","",IF(LEFT($A141,1)=L$13,$F141,""))</f>
        <v/>
      </c>
      <c r="M141" s="35" t="str">
        <f>IF($A141="","",IF(LEFT($A141,1)=M$13,$F141,""))</f>
        <v/>
      </c>
      <c r="N141" s="35" t="str">
        <f>IF($A141="","",IF(LEFT($A141,1)=N$13,$F141,""))</f>
        <v/>
      </c>
      <c r="O141" s="35" t="str">
        <f>IF($A141="","",IF(LEFT($A141,1)=O$13,$F141,""))</f>
        <v/>
      </c>
      <c r="P141" s="35" t="str">
        <f>IF($A141="","",IF(LEFT($A141,1)=P$13,$F141,""))</f>
        <v/>
      </c>
      <c r="Q141" s="35" t="str">
        <f>IF($A141="","",IF(LEFT($A141,1)=Q$13,$F141,""))</f>
        <v/>
      </c>
      <c r="R141" s="35"/>
      <c r="S141" s="29"/>
      <c r="T141" s="21" t="s">
        <v>128</v>
      </c>
      <c r="U141" s="21" t="s">
        <v>247</v>
      </c>
      <c r="V141" s="32" t="s">
        <v>169</v>
      </c>
    </row>
    <row r="142" spans="1:24">
      <c r="A142" s="36"/>
      <c r="B142" s="62">
        <v>3.0</v>
      </c>
      <c r="C142" s="37" t="str">
        <f>IF(A142="","",VLOOKUP($A$139,IF(LEN(A142)=2,SWB,SWA),VLOOKUP(LEFT(A142,1),club,6,FALSE),FALSE))</f>
        <v/>
      </c>
      <c r="D142" s="37" t="str">
        <f>IF(A142="","",VLOOKUP(LEFT(A142,1),club,2,FALSE))</f>
        <v/>
      </c>
      <c r="E142" s="93"/>
      <c r="F142" s="37">
        <f>Decsheets!$U$7</f>
        <v>12.0</v>
      </c>
      <c r="G142" s="29"/>
      <c r="H142" s="29"/>
      <c r="I142" s="39"/>
      <c r="J142" s="35" t="str">
        <f>IF($A142="","",IF(LEFT($A142,1)=J$13,$F142,""))</f>
        <v/>
      </c>
      <c r="K142" s="35" t="str">
        <f>IF($A142="","",IF(LEFT($A142,1)=K$13,$F142,""))</f>
        <v/>
      </c>
      <c r="L142" s="35" t="str">
        <f>IF($A142="","",IF(LEFT($A142,1)=L$13,$F142,""))</f>
        <v/>
      </c>
      <c r="M142" s="35" t="str">
        <f>IF($A142="","",IF(LEFT($A142,1)=M$13,$F142,""))</f>
        <v/>
      </c>
      <c r="N142" s="35" t="str">
        <f>IF($A142="","",IF(LEFT($A142,1)=N$13,$F142,""))</f>
        <v/>
      </c>
      <c r="O142" s="35" t="str">
        <f>IF($A142="","",IF(LEFT($A142,1)=O$13,$F142,""))</f>
        <v/>
      </c>
      <c r="P142" s="35" t="str">
        <f>IF($A142="","",IF(LEFT($A142,1)=P$13,$F142,""))</f>
        <v/>
      </c>
      <c r="Q142" s="35" t="str">
        <f>IF($A142="","",IF(LEFT($A142,1)=Q$13,$F142,""))</f>
        <v/>
      </c>
      <c r="R142" s="35"/>
      <c r="S142" s="29"/>
      <c r="T142" s="21" t="s">
        <v>128</v>
      </c>
      <c r="U142" s="21" t="s">
        <v>247</v>
      </c>
      <c r="V142" s="32" t="s">
        <v>169</v>
      </c>
    </row>
    <row r="143" spans="1:24">
      <c r="A143" s="36"/>
      <c r="B143" s="62" t="s">
        <v>114</v>
      </c>
      <c r="C143" s="37" t="str">
        <f>IF(A143="","",VLOOKUP($A$139,IF(LEN(A143)=2,SWB,SWA),VLOOKUP(LEFT(A143,1),club,6,FALSE),FALSE))</f>
        <v/>
      </c>
      <c r="D143" s="37" t="str">
        <f>IF(A143="","",VLOOKUP(LEFT(A143,1),club,2,FALSE))</f>
        <v/>
      </c>
      <c r="E143" s="93"/>
      <c r="F143" s="37">
        <f>Decsheets!$U$8</f>
        <v>10.0</v>
      </c>
      <c r="G143" s="29"/>
      <c r="H143" s="29"/>
      <c r="I143" s="39"/>
      <c r="J143" s="35" t="str">
        <f>IF($A143="","",IF(LEFT($A143,1)=J$13,$F143,""))</f>
        <v/>
      </c>
      <c r="K143" s="35" t="str">
        <f>IF($A143="","",IF(LEFT($A143,1)=K$13,$F143,""))</f>
        <v/>
      </c>
      <c r="L143" s="35" t="str">
        <f>IF($A143="","",IF(LEFT($A143,1)=L$13,$F143,""))</f>
        <v/>
      </c>
      <c r="M143" s="35" t="str">
        <f>IF($A143="","",IF(LEFT($A143,1)=M$13,$F143,""))</f>
        <v/>
      </c>
      <c r="N143" s="35" t="str">
        <f>IF($A143="","",IF(LEFT($A143,1)=N$13,$F143,""))</f>
        <v/>
      </c>
      <c r="O143" s="35" t="str">
        <f>IF($A143="","",IF(LEFT($A143,1)=O$13,$F143,""))</f>
        <v/>
      </c>
      <c r="P143" s="35" t="str">
        <f>IF($A143="","",IF(LEFT($A143,1)=P$13,$F143,""))</f>
        <v/>
      </c>
      <c r="Q143" s="35" t="str">
        <f>IF($A143="","",IF(LEFT($A143,1)=Q$13,$F143,""))</f>
        <v/>
      </c>
      <c r="R143" s="35"/>
      <c r="S143" s="29"/>
      <c r="T143" s="21" t="s">
        <v>128</v>
      </c>
      <c r="U143" s="21" t="s">
        <v>247</v>
      </c>
      <c r="V143" s="32" t="s">
        <v>169</v>
      </c>
    </row>
    <row r="144" spans="1:24">
      <c r="A144" s="36"/>
      <c r="B144" s="62" t="s">
        <v>115</v>
      </c>
      <c r="C144" s="37" t="str">
        <f>IF(A144="","",VLOOKUP($A$139,IF(LEN(A144)=2,SWB,SWA),VLOOKUP(LEFT(A144,1),club,6,FALSE),FALSE))</f>
        <v/>
      </c>
      <c r="D144" s="37" t="str">
        <f>IF(A144="","",VLOOKUP(LEFT(A144,1),club,2,FALSE))</f>
        <v/>
      </c>
      <c r="E144" s="93"/>
      <c r="F144" s="37">
        <f>Decsheets!$U$9</f>
        <v>8.0</v>
      </c>
      <c r="G144" s="29"/>
      <c r="H144" s="29"/>
      <c r="I144" s="39"/>
      <c r="J144" s="35" t="str">
        <f>IF($A144="","",IF(LEFT($A144,1)=J$13,$F144,""))</f>
        <v/>
      </c>
      <c r="K144" s="35" t="str">
        <f>IF($A144="","",IF(LEFT($A144,1)=K$13,$F144,""))</f>
        <v/>
      </c>
      <c r="L144" s="35" t="str">
        <f>IF($A144="","",IF(LEFT($A144,1)=L$13,$F144,""))</f>
        <v/>
      </c>
      <c r="M144" s="35" t="str">
        <f>IF($A144="","",IF(LEFT($A144,1)=M$13,$F144,""))</f>
        <v/>
      </c>
      <c r="N144" s="35" t="str">
        <f>IF($A144="","",IF(LEFT($A144,1)=N$13,$F144,""))</f>
        <v/>
      </c>
      <c r="O144" s="35" t="str">
        <f>IF($A144="","",IF(LEFT($A144,1)=O$13,$F144,""))</f>
        <v/>
      </c>
      <c r="P144" s="35" t="str">
        <f>IF($A144="","",IF(LEFT($A144,1)=P$13,$F144,""))</f>
        <v/>
      </c>
      <c r="Q144" s="35" t="str">
        <f>IF($A144="","",IF(LEFT($A144,1)=Q$13,$F144,""))</f>
        <v/>
      </c>
      <c r="R144" s="35"/>
      <c r="S144" s="29"/>
      <c r="T144" s="21" t="s">
        <v>128</v>
      </c>
      <c r="U144" s="21" t="s">
        <v>247</v>
      </c>
      <c r="V144" s="32" t="s">
        <v>169</v>
      </c>
    </row>
    <row r="145" spans="1:24">
      <c r="A145" s="36"/>
      <c r="B145" s="62" t="s">
        <v>116</v>
      </c>
      <c r="C145" s="37" t="str">
        <f>IF(A145="","",VLOOKUP($A$139,IF(LEN(A145)=2,SWB,SWA),VLOOKUP(LEFT(A145,1),club,6,FALSE),FALSE))</f>
        <v/>
      </c>
      <c r="D145" s="37" t="str">
        <f>IF(A145="","",VLOOKUP(LEFT(A145,1),club,2,FALSE))</f>
        <v/>
      </c>
      <c r="E145" s="93"/>
      <c r="F145" s="37">
        <f>Decsheets!$U$10</f>
        <v>6.0</v>
      </c>
      <c r="G145" s="29"/>
      <c r="H145" s="29"/>
      <c r="I145" s="39"/>
      <c r="J145" s="35" t="str">
        <f>IF($A145="","",IF(LEFT($A145,1)=J$13,$F145,""))</f>
        <v/>
      </c>
      <c r="K145" s="35" t="str">
        <f>IF($A145="","",IF(LEFT($A145,1)=K$13,$F145,""))</f>
        <v/>
      </c>
      <c r="L145" s="35" t="str">
        <f>IF($A145="","",IF(LEFT($A145,1)=L$13,$F145,""))</f>
        <v/>
      </c>
      <c r="M145" s="35" t="str">
        <f>IF($A145="","",IF(LEFT($A145,1)=M$13,$F145,""))</f>
        <v/>
      </c>
      <c r="N145" s="35" t="str">
        <f>IF($A145="","",IF(LEFT($A145,1)=N$13,$F145,""))</f>
        <v/>
      </c>
      <c r="O145" s="35" t="str">
        <f>IF($A145="","",IF(LEFT($A145,1)=O$13,$F145,""))</f>
        <v/>
      </c>
      <c r="P145" s="35" t="str">
        <f>IF($A145="","",IF(LEFT($A145,1)=P$13,$F145,""))</f>
        <v/>
      </c>
      <c r="Q145" s="35" t="str">
        <f>IF($A145="","",IF(LEFT($A145,1)=Q$13,$F145,""))</f>
        <v/>
      </c>
      <c r="R145" s="35"/>
      <c r="S145" s="29"/>
      <c r="T145" s="21" t="s">
        <v>128</v>
      </c>
      <c r="U145" s="21" t="s">
        <v>247</v>
      </c>
      <c r="V145" s="32" t="s">
        <v>169</v>
      </c>
    </row>
    <row r="146" spans="1:24">
      <c r="A146" s="36"/>
      <c r="B146" s="62" t="s">
        <v>117</v>
      </c>
      <c r="C146" s="37" t="str">
        <f>IF(A146="","",VLOOKUP($A$139,IF(LEN(A146)=2,SWB,SWA),VLOOKUP(LEFT(A146,1),club,6,FALSE),FALSE))</f>
        <v/>
      </c>
      <c r="D146" s="37" t="str">
        <f>IF(A146="","",VLOOKUP(LEFT(A146,1),club,2,FALSE))</f>
        <v/>
      </c>
      <c r="E146" s="93"/>
      <c r="F146" s="37">
        <f>Decsheets!$U$11</f>
        <v>4.0</v>
      </c>
      <c r="G146" s="29"/>
      <c r="H146" s="29"/>
      <c r="I146" s="39"/>
      <c r="J146" s="35" t="str">
        <f>IF($A146="","",IF(LEFT($A146,1)=J$13,$F146,""))</f>
        <v/>
      </c>
      <c r="K146" s="35" t="str">
        <f>IF($A146="","",IF(LEFT($A146,1)=K$13,$F146,""))</f>
        <v/>
      </c>
      <c r="L146" s="35" t="str">
        <f>IF($A146="","",IF(LEFT($A146,1)=L$13,$F146,""))</f>
        <v/>
      </c>
      <c r="M146" s="35" t="str">
        <f>IF($A146="","",IF(LEFT($A146,1)=M$13,$F146,""))</f>
        <v/>
      </c>
      <c r="N146" s="35" t="str">
        <f>IF($A146="","",IF(LEFT($A146,1)=N$13,$F146,""))</f>
        <v/>
      </c>
      <c r="O146" s="35" t="str">
        <f>IF($A146="","",IF(LEFT($A146,1)=O$13,$F146,""))</f>
        <v/>
      </c>
      <c r="P146" s="35" t="str">
        <f>IF($A146="","",IF(LEFT($A146,1)=P$13,$F146,""))</f>
        <v/>
      </c>
      <c r="Q146" s="35" t="str">
        <f>IF($A146="","",IF(LEFT($A146,1)=Q$13,$F146,""))</f>
        <v/>
      </c>
      <c r="R146" s="35"/>
      <c r="S146" s="29"/>
      <c r="T146" s="21" t="s">
        <v>128</v>
      </c>
      <c r="U146" s="21" t="s">
        <v>247</v>
      </c>
      <c r="V146" s="32" t="s">
        <v>169</v>
      </c>
    </row>
    <row r="147" spans="1:24">
      <c r="A147" s="36"/>
      <c r="B147" s="62" t="s">
        <v>118</v>
      </c>
      <c r="C147" s="37" t="str">
        <f>IF(A147="","",VLOOKUP($A$139,IF(LEN(A147)=2,SWB,SWA),VLOOKUP(LEFT(A147,1),club,6,FALSE),FALSE))</f>
        <v/>
      </c>
      <c r="D147" s="37" t="str">
        <f>IF(A147="","",VLOOKUP(LEFT(A147,1),club,2,FALSE))</f>
        <v/>
      </c>
      <c r="E147" s="93"/>
      <c r="F147" s="37">
        <f>Decsheets!$U$12</f>
        <v>2.0</v>
      </c>
      <c r="G147" s="29"/>
      <c r="H147" s="29"/>
      <c r="I147" s="39"/>
      <c r="J147" s="35" t="str">
        <f>IF($A147="","",IF(LEFT($A147,1)=J$13,$F147,""))</f>
        <v/>
      </c>
      <c r="K147" s="35" t="str">
        <f>IF($A147="","",IF(LEFT($A147,1)=K$13,$F147,""))</f>
        <v/>
      </c>
      <c r="L147" s="35" t="str">
        <f>IF($A147="","",IF(LEFT($A147,1)=L$13,$F147,""))</f>
        <v/>
      </c>
      <c r="M147" s="35" t="str">
        <f>IF($A147="","",IF(LEFT($A147,1)=M$13,$F147,""))</f>
        <v/>
      </c>
      <c r="N147" s="35" t="str">
        <f>IF($A147="","",IF(LEFT($A147,1)=N$13,$F147,""))</f>
        <v/>
      </c>
      <c r="O147" s="35" t="str">
        <f>IF($A147="","",IF(LEFT($A147,1)=O$13,$F147,""))</f>
        <v/>
      </c>
      <c r="P147" s="35" t="str">
        <f>IF($A147="","",IF(LEFT($A147,1)=P$13,$F147,""))</f>
        <v/>
      </c>
      <c r="Q147" s="35" t="str">
        <f>IF($A147="","",IF(LEFT($A147,1)=Q$13,$F147,""))</f>
        <v/>
      </c>
      <c r="R147" s="35">
        <f>SUM(Decsheets!$U$5:$U$12)-(SUM(J140:Q147))</f>
        <v>56.0</v>
      </c>
      <c r="S147" s="29"/>
      <c r="T147" s="21" t="s">
        <v>128</v>
      </c>
      <c r="U147" s="21" t="s">
        <v>247</v>
      </c>
      <c r="V147" s="32" t="s">
        <v>169</v>
      </c>
    </row>
  </sheetData>
  <mergeCells count="2">
    <mergeCell ref="R11:R13"/>
    <mergeCell ref="O1:Q1"/>
  </mergeCells>
  <conditionalFormatting sqref="E15:E21">
    <cfRule type="expression" dxfId="56" priority="21">
      <formula>IF($E15="",FALSE,$E14&gt;$E15)</formula>
    </cfRule>
  </conditionalFormatting>
  <conditionalFormatting sqref="E24:E30">
    <cfRule type="expression" dxfId="57" priority="20">
      <formula>IF($E24="",FALSE,$E23&gt;$E24)</formula>
    </cfRule>
  </conditionalFormatting>
  <conditionalFormatting sqref="E33:E39">
    <cfRule type="expression" dxfId="58" priority="19">
      <formula>IF($E33="",FALSE,$E32&gt;$E33)</formula>
    </cfRule>
  </conditionalFormatting>
  <conditionalFormatting sqref="E42:E48">
    <cfRule type="expression" dxfId="59" priority="18">
      <formula>IF($E42="",FALSE,$E41&gt;$E42)</formula>
    </cfRule>
  </conditionalFormatting>
  <conditionalFormatting sqref="E69:E75">
    <cfRule type="expression" dxfId="60" priority="17">
      <formula>IF($E69="",FALSE,$E68&gt;$E69)</formula>
    </cfRule>
  </conditionalFormatting>
  <conditionalFormatting sqref="E78:E84">
    <cfRule type="expression" dxfId="61" priority="16">
      <formula>IF($E78="",FALSE,$E77&gt;$E78)</formula>
    </cfRule>
  </conditionalFormatting>
  <conditionalFormatting sqref="E51:E57">
    <cfRule type="expression" dxfId="62" priority="15">
      <formula>IF($E51="",FALSE,$E50&gt;$E51)</formula>
    </cfRule>
  </conditionalFormatting>
  <conditionalFormatting sqref="E60:E66">
    <cfRule type="expression" dxfId="63" priority="14">
      <formula>IF($E60="",FALSE,$E59&gt;$E60)</formula>
    </cfRule>
  </conditionalFormatting>
  <conditionalFormatting sqref="E87">
    <cfRule type="expression" dxfId="64" priority="13">
      <formula>IF($E87="",FALSE,$E86&lt;$E87)</formula>
    </cfRule>
  </conditionalFormatting>
  <conditionalFormatting sqref="E88:E93">
    <cfRule type="expression" dxfId="65" priority="12">
      <formula>IF($E88="",FALSE,$E87&lt;$E88)</formula>
    </cfRule>
  </conditionalFormatting>
  <conditionalFormatting sqref="E96">
    <cfRule type="expression" dxfId="66" priority="11">
      <formula>IF($E96="",FALSE,$E95&lt;$E96)</formula>
    </cfRule>
  </conditionalFormatting>
  <conditionalFormatting sqref="E97:E102">
    <cfRule type="expression" dxfId="67" priority="10">
      <formula>IF($E97="",FALSE,$E96&lt;$E97)</formula>
    </cfRule>
  </conditionalFormatting>
  <conditionalFormatting sqref="E105">
    <cfRule type="expression" dxfId="68" priority="9">
      <formula>IF($E105="",FALSE,$E104&lt;$E105)</formula>
    </cfRule>
  </conditionalFormatting>
  <conditionalFormatting sqref="E106:E111">
    <cfRule type="expression" dxfId="69" priority="8">
      <formula>IF($E106="",FALSE,$E105&lt;$E106)</formula>
    </cfRule>
  </conditionalFormatting>
  <conditionalFormatting sqref="E114">
    <cfRule type="expression" dxfId="70" priority="7">
      <formula>IF($E114="",FALSE,$E113&lt;$E114)</formula>
    </cfRule>
  </conditionalFormatting>
  <conditionalFormatting sqref="E115:E120">
    <cfRule type="expression" dxfId="71" priority="6">
      <formula>IF($E115="",FALSE,$E114&lt;$E115)</formula>
    </cfRule>
  </conditionalFormatting>
  <conditionalFormatting sqref="E123">
    <cfRule type="expression" dxfId="72" priority="5">
      <formula>IF($E123="",FALSE,$E122&lt;$E123)</formula>
    </cfRule>
  </conditionalFormatting>
  <conditionalFormatting sqref="E124:E129">
    <cfRule type="expression" dxfId="73" priority="4">
      <formula>IF($E124="",FALSE,$E123&lt;$E124)</formula>
    </cfRule>
  </conditionalFormatting>
  <conditionalFormatting sqref="E132">
    <cfRule type="expression" dxfId="74" priority="3">
      <formula>IF($E132="",FALSE,$E131&lt;$E132)</formula>
    </cfRule>
  </conditionalFormatting>
  <conditionalFormatting sqref="E133:E138">
    <cfRule type="expression" dxfId="75" priority="2">
      <formula>IF($E133="",FALSE,$E132&lt;$E133)</formula>
    </cfRule>
  </conditionalFormatting>
  <conditionalFormatting sqref="E141:E147">
    <cfRule type="expression" dxfId="76" priority="1">
      <formula>IF($E141="",FALSE,$E140&gt;$E141)</formula>
    </cfRule>
  </conditionalFormatting>
  <hyperlinks>
    <hyperlink ref="Q3" location="Decsheets!A1" display="Dec"/>
    <hyperlink ref="R3" location="Timetable!A1" display="Timetable"/>
    <hyperlink ref="P3" location="Home!A1" display="Home"/>
  </hyperlinks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X97"/>
  <sheetViews>
    <sheetView showGridLines="1" workbookViewId="0" topLeftCell="A1">
      <selection activeCell="A1" sqref="A1"/>
    </sheetView>
  </sheetViews>
  <sheetFormatPr defaultRowHeight="15"/>
  <cols>
    <col min="1" max="1" width="8.42578125" customWidth="1"/>
    <col min="2" max="2" width="3.28515625" style="21" customWidth="1"/>
    <col min="3" max="3" width="37.5703125" customWidth="1"/>
    <col min="4" max="4" width="29.5703125" customWidth="1"/>
    <col min="5" max="5" width="10.5703125" customWidth="1"/>
    <col min="6" max="6" width="4.7109375" style="21" customWidth="1"/>
    <col min="7" max="7" width="6.7109375" hidden="1" customWidth="1"/>
    <col min="8" max="8" width="9.140625" hidden="1" customWidth="1"/>
    <col min="9" max="9" width="6.0" customWidth="1"/>
    <col min="10" max="15" width="5.28515625" customWidth="1"/>
    <col min="16" max="16" width="6.28515625" customWidth="1"/>
    <col min="17" max="18" width="5.28515625" customWidth="1"/>
    <col min="19" max="19" width="8.7109375" customWidth="1"/>
    <col min="20" max="20" width="4.42578125" hidden="1" customWidth="1"/>
    <col min="21" max="21" width="4.5703125" hidden="1" customWidth="1"/>
    <col min="22" max="24" width="0.0" hidden="1" customWidth="1"/>
  </cols>
  <sheetData>
    <row r="1" spans="1:24" s="57" customFormat="1" ht="18.0">
      <c r="A1" s="57" t="s">
        <v>272</v>
      </c>
      <c r="B1" s="57"/>
      <c r="C1" s="57"/>
      <c r="D1" s="57"/>
      <c r="E1" s="57"/>
      <c r="F1" s="57"/>
      <c r="G1" s="57"/>
      <c r="H1" s="57"/>
      <c r="I1" s="57"/>
      <c r="J1" s="57" t="str">
        <f>Home!N1</f>
        <v>Allianz Park</v>
      </c>
      <c r="K1" s="57"/>
      <c r="L1" s="57"/>
      <c r="M1" s="57"/>
      <c r="N1" s="57"/>
      <c r="O1" s="57"/>
      <c r="P1" s="250">
        <f>Home!Q1</f>
        <v>42596.0</v>
      </c>
      <c r="Q1" s="250"/>
      <c r="R1" s="250"/>
      <c r="S1" s="57"/>
      <c r="T1" s="57"/>
      <c r="U1" s="57"/>
    </row>
    <row r="2" spans="1:24">
      <c r="A2" s="90"/>
      <c r="B2" s="61"/>
      <c r="C2" s="27" t="s">
        <v>111</v>
      </c>
      <c r="D2" s="27" t="s">
        <v>112</v>
      </c>
      <c r="E2" s="28"/>
      <c r="F2" s="3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1"/>
      <c r="U2" s="21"/>
    </row>
    <row r="3" spans="1:24">
      <c r="A3" s="32"/>
      <c r="B3" s="85">
        <v>1.0</v>
      </c>
      <c r="C3" s="49" t="str">
        <f>Decsheets!T5</f>
        <v>Ealing S&amp;M</v>
      </c>
      <c r="D3" s="84">
        <f>SUM(J14:J93)</f>
        <v>0.0</v>
      </c>
      <c r="E3" s="43" t="str">
        <f>Decsheets!S5</f>
        <v>A</v>
      </c>
      <c r="F3" s="39"/>
      <c r="G3" s="29"/>
      <c r="H3" s="29"/>
      <c r="I3" s="29"/>
      <c r="J3" s="29"/>
      <c r="K3" s="29"/>
      <c r="L3" s="29"/>
      <c r="M3" s="29"/>
      <c r="N3" s="29"/>
      <c r="O3" s="29"/>
      <c r="P3" s="213" t="s">
        <v>57</v>
      </c>
      <c r="Q3" s="213" t="s">
        <v>58</v>
      </c>
      <c r="R3" s="213" t="s">
        <v>113</v>
      </c>
      <c r="S3" s="29"/>
      <c r="T3" s="21"/>
      <c r="U3" s="21"/>
    </row>
    <row r="4" spans="1:24">
      <c r="A4" s="32"/>
      <c r="B4" s="85">
        <v>2.0</v>
      </c>
      <c r="C4" s="49" t="str">
        <f>Decsheets!T6</f>
        <v>Enfield &amp; H</v>
      </c>
      <c r="D4" s="84">
        <f>SUM(K14:K93)</f>
        <v>18.0</v>
      </c>
      <c r="E4" s="43" t="str">
        <f>Decsheets!S6</f>
        <v>B</v>
      </c>
      <c r="F4" s="3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1"/>
      <c r="U4" s="21"/>
    </row>
    <row r="5" spans="1:24">
      <c r="A5" s="32"/>
      <c r="B5" s="85">
        <v>3.0</v>
      </c>
      <c r="C5" s="49" t="str">
        <f>Decsheets!T7</f>
        <v>Highgate</v>
      </c>
      <c r="D5" s="84">
        <f>SUM(L14:L93)</f>
        <v>73.0</v>
      </c>
      <c r="E5" s="43" t="str">
        <f>Decsheets!S7</f>
        <v>C</v>
      </c>
      <c r="F5" s="3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1"/>
      <c r="U5" s="21"/>
    </row>
    <row r="6" spans="1:24">
      <c r="A6" s="32"/>
      <c r="B6" s="85" t="s">
        <v>114</v>
      </c>
      <c r="C6" s="49" t="str">
        <f>Decsheets!T8</f>
        <v>Heathside</v>
      </c>
      <c r="D6" s="84">
        <f>SUM(M14:M93)</f>
        <v>34.0</v>
      </c>
      <c r="E6" s="43" t="str">
        <f>Decsheets!S8</f>
        <v>D</v>
      </c>
      <c r="F6" s="3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1"/>
      <c r="U6" s="21"/>
    </row>
    <row r="7" spans="1:24">
      <c r="A7" s="32"/>
      <c r="B7" s="85" t="s">
        <v>115</v>
      </c>
      <c r="C7" s="49" t="str">
        <f>Decsheets!T9</f>
        <v>TVH</v>
      </c>
      <c r="D7" s="84">
        <f>SUM(N14:N93)</f>
        <v>79.0</v>
      </c>
      <c r="E7" s="43" t="str">
        <f>Decsheets!S9</f>
        <v>E</v>
      </c>
      <c r="F7" s="3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1"/>
      <c r="U7" s="21"/>
    </row>
    <row r="8" spans="1:24">
      <c r="A8" s="32"/>
      <c r="B8" s="85" t="s">
        <v>116</v>
      </c>
      <c r="C8" s="49" t="str">
        <f>Decsheets!T10</f>
        <v>Trent Park</v>
      </c>
      <c r="D8" s="84">
        <f>SUM(O14:O93)</f>
        <v>18.0</v>
      </c>
      <c r="E8" s="43" t="str">
        <f>Decsheets!S10</f>
        <v>G</v>
      </c>
      <c r="F8" s="3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1"/>
      <c r="U8" s="21"/>
    </row>
    <row r="9" spans="1:24">
      <c r="A9" s="32"/>
      <c r="B9" s="85" t="s">
        <v>117</v>
      </c>
      <c r="C9" s="49" t="str">
        <f>Decsheets!T11</f>
        <v>Barnet</v>
      </c>
      <c r="D9" s="84">
        <f>SUM(P14:P93)</f>
        <v>73.0</v>
      </c>
      <c r="E9" s="43" t="str">
        <f>Decsheets!S11</f>
        <v>H</v>
      </c>
      <c r="F9" s="3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1"/>
      <c r="U9" s="21"/>
    </row>
    <row r="10" spans="1:24">
      <c r="A10" s="32"/>
      <c r="B10" s="85" t="s">
        <v>118</v>
      </c>
      <c r="C10" s="49" t="str">
        <f>Decsheets!T12</f>
        <v>Shaftesbury</v>
      </c>
      <c r="D10" s="84">
        <f>SUM(Q15:Q94)</f>
        <v>16.0</v>
      </c>
      <c r="E10" s="43" t="str">
        <f>Decsheets!S12</f>
        <v>J</v>
      </c>
      <c r="F10" s="3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1"/>
      <c r="U10" s="21"/>
    </row>
    <row r="11" spans="1:24" hidden="1">
      <c r="A11" s="32"/>
      <c r="B11" s="21"/>
      <c r="C11" s="21" t="s">
        <v>245</v>
      </c>
      <c r="D11" s="24">
        <f>SUM(R14:R93)</f>
        <v>177.0</v>
      </c>
      <c r="E11" s="21"/>
      <c r="F11" s="3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121" t="s">
        <v>120</v>
      </c>
      <c r="S11" s="29"/>
      <c r="T11" s="21"/>
      <c r="U11" s="21"/>
    </row>
    <row r="12" spans="1:24" ht="12.0" customHeight="1">
      <c r="A12" s="32"/>
      <c r="B12" s="61"/>
      <c r="C12" s="31"/>
      <c r="D12" s="31"/>
      <c r="E12" s="28"/>
      <c r="F12" s="39"/>
      <c r="G12" s="29"/>
      <c r="H12" s="29"/>
      <c r="I12" s="29"/>
      <c r="J12" s="44"/>
      <c r="K12" s="44"/>
      <c r="L12" s="44"/>
      <c r="M12" s="44"/>
      <c r="N12" s="44"/>
      <c r="O12" s="44"/>
      <c r="P12" s="44"/>
      <c r="Q12" s="44"/>
      <c r="R12" s="121"/>
      <c r="S12" s="29"/>
      <c r="T12" s="21"/>
      <c r="U12" s="21"/>
    </row>
    <row r="13" spans="1:24">
      <c r="A13" s="32" t="s">
        <v>123</v>
      </c>
      <c r="B13" s="61"/>
      <c r="C13" s="33" t="s">
        <v>273</v>
      </c>
      <c r="D13" s="28" t="s">
        <v>125</v>
      </c>
      <c r="E13" s="91">
        <v>0.6</v>
      </c>
      <c r="F13" s="39"/>
      <c r="G13" s="29"/>
      <c r="H13" s="29"/>
      <c r="I13" s="29"/>
      <c r="J13" s="34" t="str">
        <f>Decsheets!S5</f>
        <v>A</v>
      </c>
      <c r="K13" s="34" t="str">
        <f>Decsheets!S6</f>
        <v>B</v>
      </c>
      <c r="L13" s="34" t="str">
        <f>Decsheets!S7</f>
        <v>C</v>
      </c>
      <c r="M13" s="34" t="str">
        <f>Decsheets!S8</f>
        <v>D</v>
      </c>
      <c r="N13" s="34" t="str">
        <f>Decsheets!S9</f>
        <v>E</v>
      </c>
      <c r="O13" s="34" t="str">
        <f>Decsheets!S10</f>
        <v>G</v>
      </c>
      <c r="P13" s="34" t="str">
        <f>Decsheets!S11</f>
        <v>H</v>
      </c>
      <c r="Q13" s="34" t="str">
        <f>Decsheets!S12</f>
        <v>J</v>
      </c>
      <c r="R13" s="247"/>
      <c r="S13" s="29" t="s">
        <v>126</v>
      </c>
      <c r="T13" s="21"/>
      <c r="U13" s="21"/>
    </row>
    <row r="14" spans="1:24">
      <c r="A14" s="36" t="s">
        <v>133</v>
      </c>
      <c r="B14" s="62">
        <v>1.0</v>
      </c>
      <c r="C14" s="42" t="str">
        <f>IF(A14="","",VLOOKUP($A$13,IF(LEN(A14)=2,U11BB,U11BA),VLOOKUP(LEFT(A14,1),club,6,FALSE),FALSE))</f>
        <v>.</v>
      </c>
      <c r="D14" s="42" t="str">
        <f>IF(A14="","",VLOOKUP(LEFT(A14,1),club,2,FALSE))</f>
        <v>Shaftesbury</v>
      </c>
      <c r="E14" s="93">
        <v>14.65</v>
      </c>
      <c r="F14" s="37">
        <f>Decsheets!$U$5</f>
        <v>16.0</v>
      </c>
      <c r="G14" s="29"/>
      <c r="H14" s="29"/>
      <c r="I14" s="39"/>
      <c r="J14" s="35" t="str">
        <f>IF($A14="","",IF(LEFT($A14,1)=J$13,$F14,""))</f>
        <v/>
      </c>
      <c r="K14" s="35" t="str">
        <f>IF($A14="","",IF(LEFT($A14,1)=K$13,$F14,""))</f>
        <v/>
      </c>
      <c r="L14" s="35" t="str">
        <f>IF($A14="","",IF(LEFT($A14,1)=L$13,$F14,""))</f>
        <v/>
      </c>
      <c r="M14" s="35" t="str">
        <f>IF($A14="","",IF(LEFT($A14,1)=M$13,$F14,""))</f>
        <v/>
      </c>
      <c r="N14" s="35" t="str">
        <f>IF($A14="","",IF(LEFT($A14,1)=N$13,$F14,""))</f>
        <v/>
      </c>
      <c r="O14" s="35" t="str">
        <f>IF($A14="","",IF(LEFT($A14,1)=O$13,$F14,""))</f>
        <v/>
      </c>
      <c r="P14" s="35" t="str">
        <f>IF($A14="","",IF(LEFT($A14,1)=P$13,$F14,""))</f>
        <v/>
      </c>
      <c r="Q14" s="35">
        <f>IF($A14="","",IF(LEFT($A14,1)=Q$13,$F14,""))</f>
        <v>16.0</v>
      </c>
      <c r="R14" s="35"/>
      <c r="S14" s="29"/>
      <c r="T14" s="21" t="s">
        <v>274</v>
      </c>
      <c r="U14" s="21" t="s">
        <v>129</v>
      </c>
      <c r="V14" s="21">
        <v>100.0</v>
      </c>
      <c r="W14" s="21" t="s">
        <v>10</v>
      </c>
      <c r="X14" s="127">
        <f>IF(E$13=".","",E$13)</f>
        <v>0.6</v>
      </c>
    </row>
    <row r="15" spans="1:24">
      <c r="A15" s="36" t="s">
        <v>127</v>
      </c>
      <c r="B15" s="62">
        <v>2.0</v>
      </c>
      <c r="C15" s="42" t="str">
        <f>IF(A15="","",VLOOKUP($A$13,IF(LEN(A15)=2,U11BB,U11BA),VLOOKUP(LEFT(A15,1),club,6,FALSE),FALSE))</f>
        <v>Pela Andrews</v>
      </c>
      <c r="D15" s="42" t="str">
        <f>IF(A15="","",VLOOKUP(LEFT(A15,1),club,2,FALSE))</f>
        <v>TVH</v>
      </c>
      <c r="E15" s="93">
        <v>14.84</v>
      </c>
      <c r="F15" s="37">
        <f>Decsheets!$U$6</f>
        <v>14.0</v>
      </c>
      <c r="G15" s="29"/>
      <c r="H15" s="29"/>
      <c r="I15" s="39"/>
      <c r="J15" s="35" t="str">
        <f>IF($A15="","",IF(LEFT($A15,1)=J$13,$F15,""))</f>
        <v/>
      </c>
      <c r="K15" s="35" t="str">
        <f>IF($A15="","",IF(LEFT($A15,1)=K$13,$F15,""))</f>
        <v/>
      </c>
      <c r="L15" s="35" t="str">
        <f>IF($A15="","",IF(LEFT($A15,1)=L$13,$F15,""))</f>
        <v/>
      </c>
      <c r="M15" s="35" t="str">
        <f>IF($A15="","",IF(LEFT($A15,1)=M$13,$F15,""))</f>
        <v/>
      </c>
      <c r="N15" s="35">
        <f>IF($A15="","",IF(LEFT($A15,1)=N$13,$F15,""))</f>
        <v>14.0</v>
      </c>
      <c r="O15" s="35" t="str">
        <f>IF($A15="","",IF(LEFT($A15,1)=O$13,$F15,""))</f>
        <v/>
      </c>
      <c r="P15" s="35" t="str">
        <f>IF($A15="","",IF(LEFT($A15,1)=P$13,$F15,""))</f>
        <v/>
      </c>
      <c r="Q15" s="35" t="str">
        <f>IF($A15="","",IF(LEFT($A15,1)=Q$13,$F15,""))</f>
        <v/>
      </c>
      <c r="R15" s="35"/>
      <c r="S15" s="29"/>
      <c r="T15" s="21" t="s">
        <v>274</v>
      </c>
      <c r="U15" s="21" t="s">
        <v>129</v>
      </c>
      <c r="V15" s="21">
        <v>100.0</v>
      </c>
      <c r="W15" s="21" t="s">
        <v>10</v>
      </c>
      <c r="X15" s="127">
        <f>IF(E$13=".","",E$13)</f>
        <v>0.6</v>
      </c>
    </row>
    <row r="16" spans="1:24">
      <c r="A16" s="36" t="s">
        <v>130</v>
      </c>
      <c r="B16" s="62">
        <v>3.0</v>
      </c>
      <c r="C16" s="42" t="str">
        <f>IF(A16="","",VLOOKUP($A$13,IF(LEN(A16)=2,U11BB,U11BA),VLOOKUP(LEFT(A16,1),club,6,FALSE),FALSE))</f>
        <v>Max Deasy</v>
      </c>
      <c r="D16" s="42" t="str">
        <f>IF(A16="","",VLOOKUP(LEFT(A16,1),club,2,FALSE))</f>
        <v>Heathside</v>
      </c>
      <c r="E16" s="93">
        <v>15.33</v>
      </c>
      <c r="F16" s="37">
        <f>Decsheets!$U$7</f>
        <v>12.0</v>
      </c>
      <c r="G16" s="29"/>
      <c r="H16" s="29"/>
      <c r="I16" s="39"/>
      <c r="J16" s="35" t="str">
        <f>IF($A16="","",IF(LEFT($A16,1)=J$13,$F16,""))</f>
        <v/>
      </c>
      <c r="K16" s="35" t="str">
        <f>IF($A16="","",IF(LEFT($A16,1)=K$13,$F16,""))</f>
        <v/>
      </c>
      <c r="L16" s="35" t="str">
        <f>IF($A16="","",IF(LEFT($A16,1)=L$13,$F16,""))</f>
        <v/>
      </c>
      <c r="M16" s="35">
        <f>IF($A16="","",IF(LEFT($A16,1)=M$13,$F16,""))</f>
        <v>12.0</v>
      </c>
      <c r="N16" s="35" t="str">
        <f>IF($A16="","",IF(LEFT($A16,1)=N$13,$F16,""))</f>
        <v/>
      </c>
      <c r="O16" s="35" t="str">
        <f>IF($A16="","",IF(LEFT($A16,1)=O$13,$F16,""))</f>
        <v/>
      </c>
      <c r="P16" s="35" t="str">
        <f>IF($A16="","",IF(LEFT($A16,1)=P$13,$F16,""))</f>
        <v/>
      </c>
      <c r="Q16" s="35" t="str">
        <f>IF($A16="","",IF(LEFT($A16,1)=Q$13,$F16,""))</f>
        <v/>
      </c>
      <c r="R16" s="35"/>
      <c r="S16" s="29"/>
      <c r="T16" s="21" t="s">
        <v>274</v>
      </c>
      <c r="U16" s="21" t="s">
        <v>129</v>
      </c>
      <c r="V16" s="21">
        <v>100.0</v>
      </c>
      <c r="W16" s="21" t="s">
        <v>10</v>
      </c>
      <c r="X16" s="127">
        <f>IF(E$13=".","",E$13)</f>
        <v>0.6</v>
      </c>
    </row>
    <row r="17" spans="1:24">
      <c r="A17" s="36" t="s">
        <v>131</v>
      </c>
      <c r="B17" s="62" t="s">
        <v>114</v>
      </c>
      <c r="C17" s="256" t="s">
        <v>787</v>
      </c>
      <c r="D17" s="42" t="str">
        <f>IF(A17="","",VLOOKUP(LEFT(A17,1),club,2,FALSE))</f>
        <v>Highgate</v>
      </c>
      <c r="E17" s="93">
        <v>17.15</v>
      </c>
      <c r="F17" s="37">
        <f>Decsheets!$U$8</f>
        <v>10.0</v>
      </c>
      <c r="G17" s="29"/>
      <c r="H17" s="29"/>
      <c r="I17" s="39"/>
      <c r="J17" s="35" t="str">
        <f>IF($A17="","",IF(LEFT($A17,1)=J$13,$F17,""))</f>
        <v/>
      </c>
      <c r="K17" s="35" t="str">
        <f>IF($A17="","",IF(LEFT($A17,1)=K$13,$F17,""))</f>
        <v/>
      </c>
      <c r="L17" s="35">
        <f>IF($A17="","",IF(LEFT($A17,1)=L$13,$F17,""))</f>
        <v>10.0</v>
      </c>
      <c r="M17" s="35" t="str">
        <f>IF($A17="","",IF(LEFT($A17,1)=M$13,$F17,""))</f>
        <v/>
      </c>
      <c r="N17" s="35" t="str">
        <f>IF($A17="","",IF(LEFT($A17,1)=N$13,$F17,""))</f>
        <v/>
      </c>
      <c r="O17" s="35" t="str">
        <f>IF($A17="","",IF(LEFT($A17,1)=O$13,$F17,""))</f>
        <v/>
      </c>
      <c r="P17" s="35" t="str">
        <f>IF($A17="","",IF(LEFT($A17,1)=P$13,$F17,""))</f>
        <v/>
      </c>
      <c r="Q17" s="35" t="str">
        <f>IF($A17="","",IF(LEFT($A17,1)=Q$13,$F17,""))</f>
        <v/>
      </c>
      <c r="R17" s="35"/>
      <c r="S17" s="29"/>
      <c r="T17" s="21" t="s">
        <v>274</v>
      </c>
      <c r="U17" s="21" t="s">
        <v>129</v>
      </c>
      <c r="V17" s="21">
        <v>100.0</v>
      </c>
      <c r="W17" s="21" t="s">
        <v>10</v>
      </c>
      <c r="X17" s="127">
        <f>IF(E$13=".","",E$13)</f>
        <v>0.6</v>
      </c>
    </row>
    <row r="18" spans="1:24">
      <c r="A18" s="36" t="s">
        <v>132</v>
      </c>
      <c r="B18" s="62" t="s">
        <v>115</v>
      </c>
      <c r="C18" s="42" t="str">
        <f>IF(A18="","",VLOOKUP($A$13,IF(LEN(A18)=2,U11BB,U11BA),VLOOKUP(LEFT(A18,1),club,6,FALSE),FALSE))</f>
        <v>Noah Clarke</v>
      </c>
      <c r="D18" s="42" t="str">
        <f>IF(A18="","",VLOOKUP(LEFT(A18,1),club,2,FALSE))</f>
        <v>Barnet</v>
      </c>
      <c r="E18" s="93">
        <v>17.46</v>
      </c>
      <c r="F18" s="37">
        <f>Decsheets!$U$9</f>
        <v>8.0</v>
      </c>
      <c r="G18" s="29"/>
      <c r="H18" s="29"/>
      <c r="I18" s="39"/>
      <c r="J18" s="35" t="str">
        <f>IF($A18="","",IF(LEFT($A18,1)=J$13,$F18,""))</f>
        <v/>
      </c>
      <c r="K18" s="35" t="str">
        <f>IF($A18="","",IF(LEFT($A18,1)=K$13,$F18,""))</f>
        <v/>
      </c>
      <c r="L18" s="35" t="str">
        <f>IF($A18="","",IF(LEFT($A18,1)=L$13,$F18,""))</f>
        <v/>
      </c>
      <c r="M18" s="35" t="str">
        <f>IF($A18="","",IF(LEFT($A18,1)=M$13,$F18,""))</f>
        <v/>
      </c>
      <c r="N18" s="35" t="str">
        <f>IF($A18="","",IF(LEFT($A18,1)=N$13,$F18,""))</f>
        <v/>
      </c>
      <c r="O18" s="35" t="str">
        <f>IF($A18="","",IF(LEFT($A18,1)=O$13,$F18,""))</f>
        <v/>
      </c>
      <c r="P18" s="35">
        <f>IF($A18="","",IF(LEFT($A18,1)=P$13,$F18,""))</f>
        <v>8.0</v>
      </c>
      <c r="Q18" s="35" t="str">
        <f>IF($A18="","",IF(LEFT($A18,1)=Q$13,$F18,""))</f>
        <v/>
      </c>
      <c r="R18" s="35"/>
      <c r="S18" s="29"/>
      <c r="T18" s="21" t="s">
        <v>274</v>
      </c>
      <c r="U18" s="21" t="s">
        <v>129</v>
      </c>
      <c r="V18" s="21">
        <v>100.0</v>
      </c>
      <c r="W18" s="21" t="s">
        <v>10</v>
      </c>
      <c r="X18" s="127">
        <f>IF(E$13=".","",E$13)</f>
        <v>0.6</v>
      </c>
    </row>
    <row r="19" spans="1:24">
      <c r="A19" s="36"/>
      <c r="B19" s="62" t="s">
        <v>116</v>
      </c>
      <c r="C19" s="42" t="str">
        <f>IF(A19="","",VLOOKUP($A$13,IF(LEN(A19)=2,U11BB,U11BA),VLOOKUP(LEFT(A19,1),club,6,FALSE),FALSE))</f>
        <v/>
      </c>
      <c r="D19" s="42" t="str">
        <f>IF(A19="","",VLOOKUP(LEFT(A19,1),club,2,FALSE))</f>
        <v/>
      </c>
      <c r="E19" s="93"/>
      <c r="F19" s="37">
        <f>Decsheets!$U$10</f>
        <v>6.0</v>
      </c>
      <c r="G19" s="29"/>
      <c r="H19" s="29"/>
      <c r="I19" s="39"/>
      <c r="J19" s="35" t="str">
        <f>IF($A19="","",IF(LEFT($A19,1)=J$13,$F19,""))</f>
        <v/>
      </c>
      <c r="K19" s="35" t="str">
        <f>IF($A19="","",IF(LEFT($A19,1)=K$13,$F19,""))</f>
        <v/>
      </c>
      <c r="L19" s="35" t="str">
        <f>IF($A19="","",IF(LEFT($A19,1)=L$13,$F19,""))</f>
        <v/>
      </c>
      <c r="M19" s="35" t="str">
        <f>IF($A19="","",IF(LEFT($A19,1)=M$13,$F19,""))</f>
        <v/>
      </c>
      <c r="N19" s="35" t="str">
        <f>IF($A19="","",IF(LEFT($A19,1)=N$13,$F19,""))</f>
        <v/>
      </c>
      <c r="O19" s="35" t="str">
        <f>IF($A19="","",IF(LEFT($A19,1)=O$13,$F19,""))</f>
        <v/>
      </c>
      <c r="P19" s="35" t="str">
        <f>IF($A19="","",IF(LEFT($A19,1)=P$13,$F19,""))</f>
        <v/>
      </c>
      <c r="Q19" s="35" t="str">
        <f>IF($A19="","",IF(LEFT($A19,1)=Q$13,$F19,""))</f>
        <v/>
      </c>
      <c r="R19" s="35"/>
      <c r="S19" s="29"/>
      <c r="T19" s="21" t="s">
        <v>274</v>
      </c>
      <c r="U19" s="21" t="s">
        <v>129</v>
      </c>
      <c r="V19" s="21">
        <v>100.0</v>
      </c>
      <c r="W19" s="21" t="s">
        <v>10</v>
      </c>
      <c r="X19" s="127">
        <f>IF(E$13=".","",E$13)</f>
        <v>0.6</v>
      </c>
    </row>
    <row r="20" spans="1:24">
      <c r="A20" s="36"/>
      <c r="B20" s="62" t="s">
        <v>117</v>
      </c>
      <c r="C20" s="42" t="str">
        <f>IF(A20="","",VLOOKUP($A$13,IF(LEN(A20)=2,U11BB,U11BA),VLOOKUP(LEFT(A20,1),club,6,FALSE),FALSE))</f>
        <v/>
      </c>
      <c r="D20" s="42" t="str">
        <f>IF(A20="","",VLOOKUP(LEFT(A20,1),club,2,FALSE))</f>
        <v/>
      </c>
      <c r="E20" s="93"/>
      <c r="F20" s="37">
        <f>Decsheets!$U$11</f>
        <v>4.0</v>
      </c>
      <c r="G20" s="29"/>
      <c r="H20" s="29"/>
      <c r="I20" s="39"/>
      <c r="J20" s="35" t="str">
        <f>IF($A20="","",IF(LEFT($A20,1)=J$13,$F20,""))</f>
        <v/>
      </c>
      <c r="K20" s="35" t="str">
        <f>IF($A20="","",IF(LEFT($A20,1)=K$13,$F20,""))</f>
        <v/>
      </c>
      <c r="L20" s="35" t="str">
        <f>IF($A20="","",IF(LEFT($A20,1)=L$13,$F20,""))</f>
        <v/>
      </c>
      <c r="M20" s="35" t="str">
        <f>IF($A20="","",IF(LEFT($A20,1)=M$13,$F20,""))</f>
        <v/>
      </c>
      <c r="N20" s="35" t="str">
        <f>IF($A20="","",IF(LEFT($A20,1)=N$13,$F20,""))</f>
        <v/>
      </c>
      <c r="O20" s="35" t="str">
        <f>IF($A20="","",IF(LEFT($A20,1)=O$13,$F20,""))</f>
        <v/>
      </c>
      <c r="P20" s="35" t="str">
        <f>IF($A20="","",IF(LEFT($A20,1)=P$13,$F20,""))</f>
        <v/>
      </c>
      <c r="Q20" s="35" t="str">
        <f>IF($A20="","",IF(LEFT($A20,1)=Q$13,$F20,""))</f>
        <v/>
      </c>
      <c r="R20" s="35"/>
      <c r="S20" s="29"/>
      <c r="T20" s="21" t="s">
        <v>274</v>
      </c>
      <c r="U20" s="21" t="s">
        <v>129</v>
      </c>
      <c r="V20" s="21">
        <v>100.0</v>
      </c>
      <c r="W20" s="21" t="s">
        <v>10</v>
      </c>
      <c r="X20" s="127">
        <f>IF(E$13=".","",E$13)</f>
        <v>0.6</v>
      </c>
    </row>
    <row r="21" spans="1:24">
      <c r="A21" s="36"/>
      <c r="B21" s="62" t="s">
        <v>118</v>
      </c>
      <c r="C21" s="42" t="str">
        <f>IF(A21="","",VLOOKUP($A$13,IF(LEN(A21)=2,U11BB,U11BA),VLOOKUP(LEFT(A21,1),club,6,FALSE),FALSE))</f>
        <v/>
      </c>
      <c r="D21" s="42" t="str">
        <f>IF(A21="","",VLOOKUP(LEFT(A21,1),club,2,FALSE))</f>
        <v/>
      </c>
      <c r="E21" s="93"/>
      <c r="F21" s="37">
        <f>Decsheets!$U$12</f>
        <v>2.0</v>
      </c>
      <c r="G21" s="29"/>
      <c r="H21" s="29"/>
      <c r="I21" s="39"/>
      <c r="J21" s="35" t="str">
        <f>IF($A21="","",IF(LEFT($A21,1)=J$13,$F21,""))</f>
        <v/>
      </c>
      <c r="K21" s="35" t="str">
        <f>IF($A21="","",IF(LEFT($A21,1)=K$13,$F21,""))</f>
        <v/>
      </c>
      <c r="L21" s="35" t="str">
        <f>IF($A21="","",IF(LEFT($A21,1)=L$13,$F21,""))</f>
        <v/>
      </c>
      <c r="M21" s="35" t="str">
        <f>IF($A21="","",IF(LEFT($A21,1)=M$13,$F21,""))</f>
        <v/>
      </c>
      <c r="N21" s="35" t="str">
        <f>IF($A21="","",IF(LEFT($A21,1)=N$13,$F21,""))</f>
        <v/>
      </c>
      <c r="O21" s="35" t="str">
        <f>IF($A21="","",IF(LEFT($A21,1)=O$13,$F21,""))</f>
        <v/>
      </c>
      <c r="P21" s="35" t="str">
        <f>IF($A21="","",IF(LEFT($A21,1)=P$13,$F21,""))</f>
        <v/>
      </c>
      <c r="Q21" s="35" t="str">
        <f>IF($A21="","",IF(LEFT($A21,1)=Q$13,$F21,""))</f>
        <v/>
      </c>
      <c r="R21" s="35">
        <f>SUM(Decsheets!$U$5:$U$12)-(SUM(J14:Q21))</f>
        <v>12.0</v>
      </c>
      <c r="S21" s="29"/>
      <c r="T21" s="21" t="s">
        <v>274</v>
      </c>
      <c r="U21" s="21" t="s">
        <v>129</v>
      </c>
      <c r="V21" s="21">
        <v>100.0</v>
      </c>
      <c r="W21" s="21" t="s">
        <v>10</v>
      </c>
      <c r="X21" s="127">
        <f>IF(E$13=".","",E$13)</f>
        <v>0.6</v>
      </c>
    </row>
    <row r="22" spans="1:24">
      <c r="A22" s="32" t="s">
        <v>123</v>
      </c>
      <c r="B22" s="61"/>
      <c r="C22" s="40" t="s">
        <v>275</v>
      </c>
      <c r="D22" s="28" t="s">
        <v>125</v>
      </c>
      <c r="E22" s="91">
        <v>1.4</v>
      </c>
      <c r="F22" s="39"/>
      <c r="G22" s="29"/>
      <c r="H22" s="29"/>
      <c r="I22" s="29"/>
      <c r="J22" s="35"/>
      <c r="K22" s="35"/>
      <c r="L22" s="35"/>
      <c r="M22" s="35"/>
      <c r="N22" s="35"/>
      <c r="O22" s="35"/>
      <c r="P22" s="35"/>
      <c r="Q22" s="35"/>
      <c r="R22" s="35"/>
      <c r="S22" s="29" t="s">
        <v>137</v>
      </c>
      <c r="T22" s="21"/>
      <c r="U22" s="21"/>
      <c r="V22" s="123"/>
      <c r="W22" s="21"/>
      <c r="X22" s="21"/>
    </row>
    <row r="23" spans="1:24">
      <c r="A23" s="36" t="s">
        <v>141</v>
      </c>
      <c r="B23" s="62">
        <v>1.0</v>
      </c>
      <c r="C23" s="42" t="str">
        <f>IF(A23="","",VLOOKUP($A$22,IF(LEN(A23)=2,U11BB,U11BA),VLOOKUP(LEFT(A23,1),club,6,FALSE),FALSE))</f>
        <v>Zico Jones</v>
      </c>
      <c r="D23" s="42" t="str">
        <f>IF(A23="","",VLOOKUP(LEFT(A23,1),club,2,FALSE))</f>
        <v>Barnet</v>
      </c>
      <c r="E23" s="93">
        <v>15.19</v>
      </c>
      <c r="F23" s="37">
        <f>Decsheets!$V$5</f>
        <v>8.0</v>
      </c>
      <c r="G23" s="29"/>
      <c r="H23" s="29"/>
      <c r="I23" s="39"/>
      <c r="J23" s="35" t="str">
        <f>IF($A23="","",IF(LEFT($A23,1)=J$13,$F23,""))</f>
        <v/>
      </c>
      <c r="K23" s="35" t="str">
        <f>IF($A23="","",IF(LEFT($A23,1)=K$13,$F23,""))</f>
        <v/>
      </c>
      <c r="L23" s="35" t="str">
        <f>IF($A23="","",IF(LEFT($A23,1)=L$13,$F23,""))</f>
        <v/>
      </c>
      <c r="M23" s="35" t="str">
        <f>IF($A23="","",IF(LEFT($A23,1)=M$13,$F23,""))</f>
        <v/>
      </c>
      <c r="N23" s="35" t="str">
        <f>IF($A23="","",IF(LEFT($A23,1)=N$13,$F23,""))</f>
        <v/>
      </c>
      <c r="O23" s="35" t="str">
        <f>IF($A23="","",IF(LEFT($A23,1)=O$13,$F23,""))</f>
        <v/>
      </c>
      <c r="P23" s="35">
        <f>IF($A23="","",IF(LEFT($A23,1)=P$13,$F23,""))</f>
        <v>8.0</v>
      </c>
      <c r="Q23" s="35" t="str">
        <f>IF($A23="","",IF(LEFT($A23,1)=Q$13,$F23,""))</f>
        <v/>
      </c>
      <c r="R23" s="35"/>
      <c r="S23" s="29"/>
      <c r="T23" s="21" t="s">
        <v>274</v>
      </c>
      <c r="U23" s="21" t="s">
        <v>129</v>
      </c>
      <c r="V23" s="21">
        <v>100.0</v>
      </c>
      <c r="W23" s="21" t="s">
        <v>15</v>
      </c>
      <c r="X23" s="127">
        <f>IF(E$22=".","",E$22)</f>
        <v>1.4</v>
      </c>
    </row>
    <row r="24" spans="1:24">
      <c r="A24" s="36" t="s">
        <v>138</v>
      </c>
      <c r="B24" s="62">
        <v>2.0</v>
      </c>
      <c r="C24" s="42" t="str">
        <f>IF(A24="","",VLOOKUP($A$22,IF(LEN(A24)=2,U11BB,U11BA),VLOOKUP(LEFT(A24,1),club,6,FALSE),FALSE))</f>
        <v>Max Turner</v>
      </c>
      <c r="D24" s="42" t="str">
        <f>IF(A24="","",VLOOKUP(LEFT(A24,1),club,2,FALSE))</f>
        <v>TVH</v>
      </c>
      <c r="E24" s="93">
        <v>16.16</v>
      </c>
      <c r="F24" s="37">
        <f>Decsheets!$V$6</f>
        <v>7.0</v>
      </c>
      <c r="G24" s="29"/>
      <c r="H24" s="29"/>
      <c r="I24" s="39"/>
      <c r="J24" s="35" t="str">
        <f>IF($A24="","",IF(LEFT($A24,1)=J$13,$F24,""))</f>
        <v/>
      </c>
      <c r="K24" s="35" t="str">
        <f>IF($A24="","",IF(LEFT($A24,1)=K$13,$F24,""))</f>
        <v/>
      </c>
      <c r="L24" s="35" t="str">
        <f>IF($A24="","",IF(LEFT($A24,1)=L$13,$F24,""))</f>
        <v/>
      </c>
      <c r="M24" s="35" t="str">
        <f>IF($A24="","",IF(LEFT($A24,1)=M$13,$F24,""))</f>
        <v/>
      </c>
      <c r="N24" s="35">
        <f>IF($A24="","",IF(LEFT($A24,1)=N$13,$F24,""))</f>
        <v>7.0</v>
      </c>
      <c r="O24" s="35" t="str">
        <f>IF($A24="","",IF(LEFT($A24,1)=O$13,$F24,""))</f>
        <v/>
      </c>
      <c r="P24" s="35" t="str">
        <f>IF($A24="","",IF(LEFT($A24,1)=P$13,$F24,""))</f>
        <v/>
      </c>
      <c r="Q24" s="35" t="str">
        <f>IF($A24="","",IF(LEFT($A24,1)=Q$13,$F24,""))</f>
        <v/>
      </c>
      <c r="R24" s="35"/>
      <c r="S24" s="29"/>
      <c r="T24" s="21" t="s">
        <v>274</v>
      </c>
      <c r="U24" s="21" t="s">
        <v>129</v>
      </c>
      <c r="V24" s="21">
        <v>100.0</v>
      </c>
      <c r="W24" s="21" t="s">
        <v>15</v>
      </c>
      <c r="X24" s="127">
        <f>IF(E$22=".","",E$22)</f>
        <v>1.4</v>
      </c>
    </row>
    <row r="25" spans="1:24">
      <c r="A25" s="36" t="s">
        <v>142</v>
      </c>
      <c r="B25" s="62">
        <v>3.0</v>
      </c>
      <c r="C25" s="42" t="str">
        <f>IF(A25="","",VLOOKUP($A$22,IF(LEN(A25)=2,U11BB,U11BA),VLOOKUP(LEFT(A25,1),club,6,FALSE),FALSE))</f>
        <v>Victor Bright</v>
      </c>
      <c r="D25" s="42" t="str">
        <f>IF(A25="","",VLOOKUP(LEFT(A25,1),club,2,FALSE))</f>
        <v>Highgate</v>
      </c>
      <c r="E25" s="93">
        <v>17.43</v>
      </c>
      <c r="F25" s="37">
        <f>Decsheets!$V$7</f>
        <v>6.0</v>
      </c>
      <c r="G25" s="29"/>
      <c r="H25" s="29"/>
      <c r="I25" s="39"/>
      <c r="J25" s="35" t="str">
        <f>IF($A25="","",IF(LEFT($A25,1)=J$13,$F25,""))</f>
        <v/>
      </c>
      <c r="K25" s="35" t="str">
        <f>IF($A25="","",IF(LEFT($A25,1)=K$13,$F25,""))</f>
        <v/>
      </c>
      <c r="L25" s="35">
        <f>IF($A25="","",IF(LEFT($A25,1)=L$13,$F25,""))</f>
        <v>6.0</v>
      </c>
      <c r="M25" s="35" t="str">
        <f>IF($A25="","",IF(LEFT($A25,1)=M$13,$F25,""))</f>
        <v/>
      </c>
      <c r="N25" s="35" t="str">
        <f>IF($A25="","",IF(LEFT($A25,1)=N$13,$F25,""))</f>
        <v/>
      </c>
      <c r="O25" s="35" t="str">
        <f>IF($A25="","",IF(LEFT($A25,1)=O$13,$F25,""))</f>
        <v/>
      </c>
      <c r="P25" s="35" t="str">
        <f>IF($A25="","",IF(LEFT($A25,1)=P$13,$F25,""))</f>
        <v/>
      </c>
      <c r="Q25" s="35" t="str">
        <f>IF($A25="","",IF(LEFT($A25,1)=Q$13,$F25,""))</f>
        <v/>
      </c>
      <c r="R25" s="35"/>
      <c r="S25" s="29"/>
      <c r="T25" s="21" t="s">
        <v>274</v>
      </c>
      <c r="U25" s="21" t="s">
        <v>129</v>
      </c>
      <c r="V25" s="21">
        <v>100.0</v>
      </c>
      <c r="W25" s="21" t="s">
        <v>15</v>
      </c>
      <c r="X25" s="127">
        <f>IF(E$22=".","",E$22)</f>
        <v>1.4</v>
      </c>
    </row>
    <row r="26" spans="1:24">
      <c r="A26" s="36"/>
      <c r="B26" s="62" t="s">
        <v>114</v>
      </c>
      <c r="C26" s="42" t="str">
        <f>IF(A26="","",VLOOKUP($A$22,IF(LEN(A26)=2,U11BB,U11BA),VLOOKUP(LEFT(A26,1),club,6,FALSE),FALSE))</f>
        <v/>
      </c>
      <c r="D26" s="42" t="str">
        <f>IF(A26="","",VLOOKUP(LEFT(A26,1),club,2,FALSE))</f>
        <v/>
      </c>
      <c r="E26" s="93"/>
      <c r="F26" s="37">
        <f>Decsheets!$V$8</f>
        <v>5.0</v>
      </c>
      <c r="G26" s="29"/>
      <c r="H26" s="29"/>
      <c r="I26" s="39"/>
      <c r="J26" s="35" t="str">
        <f>IF($A26="","",IF(LEFT($A26,1)=J$13,$F26,""))</f>
        <v/>
      </c>
      <c r="K26" s="35" t="str">
        <f>IF($A26="","",IF(LEFT($A26,1)=K$13,$F26,""))</f>
        <v/>
      </c>
      <c r="L26" s="35" t="str">
        <f>IF($A26="","",IF(LEFT($A26,1)=L$13,$F26,""))</f>
        <v/>
      </c>
      <c r="M26" s="35" t="str">
        <f>IF($A26="","",IF(LEFT($A26,1)=M$13,$F26,""))</f>
        <v/>
      </c>
      <c r="N26" s="35" t="str">
        <f>IF($A26="","",IF(LEFT($A26,1)=N$13,$F26,""))</f>
        <v/>
      </c>
      <c r="O26" s="35" t="str">
        <f>IF($A26="","",IF(LEFT($A26,1)=O$13,$F26,""))</f>
        <v/>
      </c>
      <c r="P26" s="35" t="str">
        <f>IF($A26="","",IF(LEFT($A26,1)=P$13,$F26,""))</f>
        <v/>
      </c>
      <c r="Q26" s="35" t="str">
        <f>IF($A26="","",IF(LEFT($A26,1)=Q$13,$F26,""))</f>
        <v/>
      </c>
      <c r="R26" s="35"/>
      <c r="S26" s="29"/>
      <c r="T26" s="21" t="s">
        <v>274</v>
      </c>
      <c r="U26" s="21" t="s">
        <v>129</v>
      </c>
      <c r="V26" s="21">
        <v>100.0</v>
      </c>
      <c r="W26" s="21" t="s">
        <v>15</v>
      </c>
      <c r="X26" s="127">
        <f>IF(E$22=".","",E$22)</f>
        <v>1.4</v>
      </c>
    </row>
    <row r="27" spans="1:24">
      <c r="A27" s="36"/>
      <c r="B27" s="62" t="s">
        <v>115</v>
      </c>
      <c r="C27" s="42" t="str">
        <f>IF(A27="","",VLOOKUP($A$22,IF(LEN(A27)=2,U11BB,U11BA),VLOOKUP(LEFT(A27,1),club,6,FALSE),FALSE))</f>
        <v/>
      </c>
      <c r="D27" s="42" t="str">
        <f>IF(A27="","",VLOOKUP(LEFT(A27,1),club,2,FALSE))</f>
        <v/>
      </c>
      <c r="E27" s="93"/>
      <c r="F27" s="37">
        <f>Decsheets!$V$9</f>
        <v>4.0</v>
      </c>
      <c r="G27" s="29"/>
      <c r="H27" s="29"/>
      <c r="I27" s="39"/>
      <c r="J27" s="35" t="str">
        <f>IF($A27="","",IF(LEFT($A27,1)=J$13,$F27,""))</f>
        <v/>
      </c>
      <c r="K27" s="35" t="str">
        <f>IF($A27="","",IF(LEFT($A27,1)=K$13,$F27,""))</f>
        <v/>
      </c>
      <c r="L27" s="35" t="str">
        <f>IF($A27="","",IF(LEFT($A27,1)=L$13,$F27,""))</f>
        <v/>
      </c>
      <c r="M27" s="35" t="str">
        <f>IF($A27="","",IF(LEFT($A27,1)=M$13,$F27,""))</f>
        <v/>
      </c>
      <c r="N27" s="35" t="str">
        <f>IF($A27="","",IF(LEFT($A27,1)=N$13,$F27,""))</f>
        <v/>
      </c>
      <c r="O27" s="35" t="str">
        <f>IF($A27="","",IF(LEFT($A27,1)=O$13,$F27,""))</f>
        <v/>
      </c>
      <c r="P27" s="35" t="str">
        <f>IF($A27="","",IF(LEFT($A27,1)=P$13,$F27,""))</f>
        <v/>
      </c>
      <c r="Q27" s="35" t="str">
        <f>IF($A27="","",IF(LEFT($A27,1)=Q$13,$F27,""))</f>
        <v/>
      </c>
      <c r="R27" s="35"/>
      <c r="S27" s="29"/>
      <c r="T27" s="21" t="s">
        <v>274</v>
      </c>
      <c r="U27" s="21" t="s">
        <v>129</v>
      </c>
      <c r="V27" s="21">
        <v>100.0</v>
      </c>
      <c r="W27" s="21" t="s">
        <v>15</v>
      </c>
      <c r="X27" s="127">
        <f>IF(E$22=".","",E$22)</f>
        <v>1.4</v>
      </c>
    </row>
    <row r="28" spans="1:24">
      <c r="A28" s="36"/>
      <c r="B28" s="62" t="s">
        <v>116</v>
      </c>
      <c r="C28" s="42" t="str">
        <f>IF(A28="","",VLOOKUP($A$22,IF(LEN(A28)=2,U11BB,U11BA),VLOOKUP(LEFT(A28,1),club,6,FALSE),FALSE))</f>
        <v/>
      </c>
      <c r="D28" s="42" t="str">
        <f>IF(A28="","",VLOOKUP(LEFT(A28,1),club,2,FALSE))</f>
        <v/>
      </c>
      <c r="E28" s="93"/>
      <c r="F28" s="37">
        <f>Decsheets!$V$10</f>
        <v>3.0</v>
      </c>
      <c r="G28" s="29"/>
      <c r="H28" s="29"/>
      <c r="I28" s="39"/>
      <c r="J28" s="35" t="str">
        <f>IF($A28="","",IF(LEFT($A28,1)=J$13,$F28,""))</f>
        <v/>
      </c>
      <c r="K28" s="35" t="str">
        <f>IF($A28="","",IF(LEFT($A28,1)=K$13,$F28,""))</f>
        <v/>
      </c>
      <c r="L28" s="35" t="str">
        <f>IF($A28="","",IF(LEFT($A28,1)=L$13,$F28,""))</f>
        <v/>
      </c>
      <c r="M28" s="35" t="str">
        <f>IF($A28="","",IF(LEFT($A28,1)=M$13,$F28,""))</f>
        <v/>
      </c>
      <c r="N28" s="35" t="str">
        <f>IF($A28="","",IF(LEFT($A28,1)=N$13,$F28,""))</f>
        <v/>
      </c>
      <c r="O28" s="35" t="str">
        <f>IF($A28="","",IF(LEFT($A28,1)=O$13,$F28,""))</f>
        <v/>
      </c>
      <c r="P28" s="35" t="str">
        <f>IF($A28="","",IF(LEFT($A28,1)=P$13,$F28,""))</f>
        <v/>
      </c>
      <c r="Q28" s="35" t="str">
        <f>IF($A28="","",IF(LEFT($A28,1)=Q$13,$F28,""))</f>
        <v/>
      </c>
      <c r="R28" s="35"/>
      <c r="S28" s="29"/>
      <c r="T28" s="21" t="s">
        <v>274</v>
      </c>
      <c r="U28" s="21" t="s">
        <v>129</v>
      </c>
      <c r="V28" s="21">
        <v>100.0</v>
      </c>
      <c r="W28" s="21" t="s">
        <v>15</v>
      </c>
      <c r="X28" s="127">
        <f>IF(E$22=".","",E$22)</f>
        <v>1.4</v>
      </c>
    </row>
    <row r="29" spans="1:24">
      <c r="A29" s="36"/>
      <c r="B29" s="62" t="s">
        <v>117</v>
      </c>
      <c r="C29" s="42" t="str">
        <f>IF(A29="","",VLOOKUP($A$22,IF(LEN(A29)=2,U11BB,U11BA),VLOOKUP(LEFT(A29,1),club,6,FALSE),FALSE))</f>
        <v/>
      </c>
      <c r="D29" s="42" t="str">
        <f>IF(A29="","",VLOOKUP(LEFT(A29,1),club,2,FALSE))</f>
        <v/>
      </c>
      <c r="E29" s="93"/>
      <c r="F29" s="37">
        <f>Decsheets!$V$11</f>
        <v>2.0</v>
      </c>
      <c r="G29" s="29"/>
      <c r="H29" s="29"/>
      <c r="I29" s="39"/>
      <c r="J29" s="35" t="str">
        <f>IF($A29="","",IF(LEFT($A29,1)=J$13,$F29,""))</f>
        <v/>
      </c>
      <c r="K29" s="35" t="str">
        <f>IF($A29="","",IF(LEFT($A29,1)=K$13,$F29,""))</f>
        <v/>
      </c>
      <c r="L29" s="35" t="str">
        <f>IF($A29="","",IF(LEFT($A29,1)=L$13,$F29,""))</f>
        <v/>
      </c>
      <c r="M29" s="35" t="str">
        <f>IF($A29="","",IF(LEFT($A29,1)=M$13,$F29,""))</f>
        <v/>
      </c>
      <c r="N29" s="35" t="str">
        <f>IF($A29="","",IF(LEFT($A29,1)=N$13,$F29,""))</f>
        <v/>
      </c>
      <c r="O29" s="35" t="str">
        <f>IF($A29="","",IF(LEFT($A29,1)=O$13,$F29,""))</f>
        <v/>
      </c>
      <c r="P29" s="35" t="str">
        <f>IF($A29="","",IF(LEFT($A29,1)=P$13,$F29,""))</f>
        <v/>
      </c>
      <c r="Q29" s="35" t="str">
        <f>IF($A29="","",IF(LEFT($A29,1)=Q$13,$F29,""))</f>
        <v/>
      </c>
      <c r="R29" s="35"/>
      <c r="S29" s="29"/>
      <c r="T29" s="21" t="s">
        <v>274</v>
      </c>
      <c r="U29" s="21" t="s">
        <v>129</v>
      </c>
      <c r="V29" s="21">
        <v>100.0</v>
      </c>
      <c r="W29" s="21" t="s">
        <v>15</v>
      </c>
      <c r="X29" s="127">
        <f>IF(E$22=".","",E$22)</f>
        <v>1.4</v>
      </c>
    </row>
    <row r="30" spans="1:24">
      <c r="A30" s="36"/>
      <c r="B30" s="62" t="s">
        <v>118</v>
      </c>
      <c r="C30" s="42" t="str">
        <f>IF(A30="","",VLOOKUP($A$22,IF(LEN(A30)=2,U11BB,U11BA),VLOOKUP(LEFT(A30,1),club,6,FALSE),FALSE))</f>
        <v/>
      </c>
      <c r="D30" s="42" t="str">
        <f>IF(A30="","",VLOOKUP(LEFT(A30,1),club,2,FALSE))</f>
        <v/>
      </c>
      <c r="E30" s="93"/>
      <c r="F30" s="37">
        <f>Decsheets!$V$12</f>
        <v>1.0</v>
      </c>
      <c r="G30" s="29"/>
      <c r="H30" s="29"/>
      <c r="I30" s="39"/>
      <c r="J30" s="35" t="str">
        <f>IF($A30="","",IF(LEFT($A30,1)=J$13,$F30,""))</f>
        <v/>
      </c>
      <c r="K30" s="35" t="str">
        <f>IF($A30="","",IF(LEFT($A30,1)=K$13,$F30,""))</f>
        <v/>
      </c>
      <c r="L30" s="35" t="str">
        <f>IF($A30="","",IF(LEFT($A30,1)=L$13,$F30,""))</f>
        <v/>
      </c>
      <c r="M30" s="35" t="str">
        <f>IF($A30="","",IF(LEFT($A30,1)=M$13,$F30,""))</f>
        <v/>
      </c>
      <c r="N30" s="35" t="str">
        <f>IF($A30="","",IF(LEFT($A30,1)=N$13,$F30,""))</f>
        <v/>
      </c>
      <c r="O30" s="35" t="str">
        <f>IF($A30="","",IF(LEFT($A30,1)=O$13,$F30,""))</f>
        <v/>
      </c>
      <c r="P30" s="35" t="str">
        <f>IF($A30="","",IF(LEFT($A30,1)=P$13,$F30,""))</f>
        <v/>
      </c>
      <c r="Q30" s="35" t="str">
        <f>IF($A30="","",IF(LEFT($A30,1)=Q$13,$F30,""))</f>
        <v/>
      </c>
      <c r="R30" s="35">
        <f>SUM(Decsheets!$V$5:$V$12)-(SUM(J23:Q30))</f>
        <v>15.0</v>
      </c>
      <c r="S30" s="29"/>
      <c r="T30" s="21" t="s">
        <v>274</v>
      </c>
      <c r="U30" s="21" t="s">
        <v>129</v>
      </c>
      <c r="V30" s="21">
        <v>100.0</v>
      </c>
      <c r="W30" s="21" t="s">
        <v>15</v>
      </c>
      <c r="X30" s="127">
        <f>IF(E$22=".","",E$22)</f>
        <v>1.4</v>
      </c>
    </row>
    <row r="31" spans="1:24" s="21" customFormat="1">
      <c r="A31" s="32" t="s">
        <v>143</v>
      </c>
      <c r="B31" s="61"/>
      <c r="C31" s="41" t="s">
        <v>276</v>
      </c>
      <c r="D31" s="39"/>
      <c r="E31" s="118" t="s">
        <v>145</v>
      </c>
      <c r="F31" s="39"/>
      <c r="G31" s="29"/>
      <c r="H31" s="29"/>
      <c r="I31" s="29"/>
      <c r="J31" s="35"/>
      <c r="K31" s="35"/>
      <c r="L31" s="35"/>
      <c r="M31" s="35"/>
      <c r="N31" s="35"/>
      <c r="O31" s="35"/>
      <c r="P31" s="35"/>
      <c r="Q31" s="35"/>
      <c r="R31" s="35"/>
      <c r="S31" s="29" t="s">
        <v>146</v>
      </c>
      <c r="V31" s="123"/>
    </row>
    <row r="32" spans="1:24">
      <c r="A32" s="36" t="s">
        <v>133</v>
      </c>
      <c r="B32" s="62">
        <v>1.0</v>
      </c>
      <c r="C32" s="37" t="str">
        <f>IF(A32="","",VLOOKUP($A$31,IF(LEN(A32)=2,U11BB,U11BA),VLOOKUP(LEFT(A32,1),club,6,FALSE),FALSE))</f>
        <v>.</v>
      </c>
      <c r="D32" s="37" t="str">
        <f>IF(A32="","",VLOOKUP(LEFT(A32,1),club,2,FALSE))</f>
        <v>Shaftesbury</v>
      </c>
      <c r="E32" s="38" t="s">
        <v>277</v>
      </c>
      <c r="F32" s="37">
        <f>Decsheets!$U$5</f>
        <v>16.0</v>
      </c>
      <c r="G32" s="29"/>
      <c r="H32" s="29"/>
      <c r="I32" s="39"/>
      <c r="J32" s="35" t="str">
        <f>IF($A32="","",IF(LEFT($A32,1)=J$13,$F32,""))</f>
        <v/>
      </c>
      <c r="K32" s="35" t="str">
        <f>IF($A32="","",IF(LEFT($A32,1)=K$13,$F32,""))</f>
        <v/>
      </c>
      <c r="L32" s="35" t="str">
        <f>IF($A32="","",IF(LEFT($A32,1)=L$13,$F32,""))</f>
        <v/>
      </c>
      <c r="M32" s="35" t="str">
        <f>IF($A32="","",IF(LEFT($A32,1)=M$13,$F32,""))</f>
        <v/>
      </c>
      <c r="N32" s="35" t="str">
        <f>IF($A32="","",IF(LEFT($A32,1)=N$13,$F32,""))</f>
        <v/>
      </c>
      <c r="O32" s="35" t="str">
        <f>IF($A32="","",IF(LEFT($A32,1)=O$13,$F32,""))</f>
        <v/>
      </c>
      <c r="P32" s="35" t="str">
        <f>IF($A32="","",IF(LEFT($A32,1)=P$13,$F32,""))</f>
        <v/>
      </c>
      <c r="Q32" s="35">
        <f>IF($A32="","",IF(LEFT($A32,1)=Q$13,$F32,""))</f>
        <v>16.0</v>
      </c>
      <c r="R32" s="35"/>
      <c r="S32" s="29"/>
      <c r="T32" s="21" t="s">
        <v>274</v>
      </c>
      <c r="U32" s="21" t="s">
        <v>129</v>
      </c>
      <c r="V32" s="21">
        <v>800.0</v>
      </c>
      <c r="W32" s="21" t="s">
        <v>10</v>
      </c>
    </row>
    <row r="33" spans="1:24">
      <c r="A33" s="36" t="s">
        <v>130</v>
      </c>
      <c r="B33" s="62">
        <v>2.0</v>
      </c>
      <c r="C33" s="37" t="str">
        <f>IF(A33="","",VLOOKUP($A$31,IF(LEN(A33)=2,U11BB,U11BA),VLOOKUP(LEFT(A33,1),club,6,FALSE),FALSE))</f>
        <v>Max Deasy</v>
      </c>
      <c r="D33" s="37" t="str">
        <f>IF(A33="","",VLOOKUP(LEFT(A33,1),club,2,FALSE))</f>
        <v>Heathside</v>
      </c>
      <c r="E33" s="38" t="s">
        <v>278</v>
      </c>
      <c r="F33" s="37">
        <f>Decsheets!$U$6</f>
        <v>14.0</v>
      </c>
      <c r="G33" s="29"/>
      <c r="H33" s="29"/>
      <c r="I33" s="39"/>
      <c r="J33" s="35" t="str">
        <f>IF($A33="","",IF(LEFT($A33,1)=J$13,$F33,""))</f>
        <v/>
      </c>
      <c r="K33" s="35" t="str">
        <f>IF($A33="","",IF(LEFT($A33,1)=K$13,$F33,""))</f>
        <v/>
      </c>
      <c r="L33" s="35" t="str">
        <f>IF($A33="","",IF(LEFT($A33,1)=L$13,$F33,""))</f>
        <v/>
      </c>
      <c r="M33" s="35">
        <f>IF($A33="","",IF(LEFT($A33,1)=M$13,$F33,""))</f>
        <v>14.0</v>
      </c>
      <c r="N33" s="35" t="str">
        <f>IF($A33="","",IF(LEFT($A33,1)=N$13,$F33,""))</f>
        <v/>
      </c>
      <c r="O33" s="35" t="str">
        <f>IF($A33="","",IF(LEFT($A33,1)=O$13,$F33,""))</f>
        <v/>
      </c>
      <c r="P33" s="35" t="str">
        <f>IF($A33="","",IF(LEFT($A33,1)=P$13,$F33,""))</f>
        <v/>
      </c>
      <c r="Q33" s="35" t="str">
        <f>IF($A33="","",IF(LEFT($A33,1)=Q$13,$F33,""))</f>
        <v/>
      </c>
      <c r="R33" s="35"/>
      <c r="S33" s="29"/>
      <c r="T33" s="21" t="s">
        <v>274</v>
      </c>
      <c r="U33" s="21" t="s">
        <v>129</v>
      </c>
      <c r="V33" s="21">
        <v>800.0</v>
      </c>
      <c r="W33" s="21" t="s">
        <v>10</v>
      </c>
    </row>
    <row r="34" spans="1:24">
      <c r="A34" s="36" t="s">
        <v>127</v>
      </c>
      <c r="B34" s="62">
        <v>3.0</v>
      </c>
      <c r="C34" s="37" t="str">
        <f>IF(A34="","",VLOOKUP($A$31,IF(LEN(A34)=2,U11BB,U11BA),VLOOKUP(LEFT(A34,1),club,6,FALSE),FALSE))</f>
        <v>Morris Rock</v>
      </c>
      <c r="D34" s="37" t="str">
        <f>IF(A34="","",VLOOKUP(LEFT(A34,1),club,2,FALSE))</f>
        <v>TVH</v>
      </c>
      <c r="E34" s="38" t="s">
        <v>279</v>
      </c>
      <c r="F34" s="37">
        <f>Decsheets!$U$7</f>
        <v>12.0</v>
      </c>
      <c r="G34" s="29"/>
      <c r="H34" s="29"/>
      <c r="I34" s="39"/>
      <c r="J34" s="35" t="str">
        <f>IF($A34="","",IF(LEFT($A34,1)=J$13,$F34,""))</f>
        <v/>
      </c>
      <c r="K34" s="35" t="str">
        <f>IF($A34="","",IF(LEFT($A34,1)=K$13,$F34,""))</f>
        <v/>
      </c>
      <c r="L34" s="35" t="str">
        <f>IF($A34="","",IF(LEFT($A34,1)=L$13,$F34,""))</f>
        <v/>
      </c>
      <c r="M34" s="35" t="str">
        <f>IF($A34="","",IF(LEFT($A34,1)=M$13,$F34,""))</f>
        <v/>
      </c>
      <c r="N34" s="35">
        <f>IF($A34="","",IF(LEFT($A34,1)=N$13,$F34,""))</f>
        <v>12.0</v>
      </c>
      <c r="O34" s="35" t="str">
        <f>IF($A34="","",IF(LEFT($A34,1)=O$13,$F34,""))</f>
        <v/>
      </c>
      <c r="P34" s="35" t="str">
        <f>IF($A34="","",IF(LEFT($A34,1)=P$13,$F34,""))</f>
        <v/>
      </c>
      <c r="Q34" s="35" t="str">
        <f>IF($A34="","",IF(LEFT($A34,1)=Q$13,$F34,""))</f>
        <v/>
      </c>
      <c r="R34" s="35"/>
      <c r="S34" s="29"/>
      <c r="T34" s="21" t="s">
        <v>274</v>
      </c>
      <c r="U34" s="21" t="s">
        <v>129</v>
      </c>
      <c r="V34" s="21">
        <v>800.0</v>
      </c>
      <c r="W34" s="21" t="s">
        <v>10</v>
      </c>
    </row>
    <row r="35" spans="1:24">
      <c r="A35" s="36" t="s">
        <v>141</v>
      </c>
      <c r="B35" s="62" t="s">
        <v>114</v>
      </c>
      <c r="C35" s="37" t="str">
        <f>IF(A35="","",VLOOKUP($A$31,IF(LEN(A35)=2,U11BB,U11BA),VLOOKUP(LEFT(A35,1),club,6,FALSE),FALSE))</f>
        <v>Zico Jones</v>
      </c>
      <c r="D35" s="37" t="str">
        <f>IF(A35="","",VLOOKUP(LEFT(A35,1),club,2,FALSE))</f>
        <v>Barnet</v>
      </c>
      <c r="E35" s="38" t="s">
        <v>280</v>
      </c>
      <c r="F35" s="37">
        <f>Decsheets!$U$8</f>
        <v>10.0</v>
      </c>
      <c r="G35" s="29"/>
      <c r="H35" s="29"/>
      <c r="I35" s="39"/>
      <c r="J35" s="35" t="str">
        <f>IF($A35="","",IF(LEFT($A35,1)=J$13,$F35,""))</f>
        <v/>
      </c>
      <c r="K35" s="35" t="str">
        <f>IF($A35="","",IF(LEFT($A35,1)=K$13,$F35,""))</f>
        <v/>
      </c>
      <c r="L35" s="35" t="str">
        <f>IF($A35="","",IF(LEFT($A35,1)=L$13,$F35,""))</f>
        <v/>
      </c>
      <c r="M35" s="35" t="str">
        <f>IF($A35="","",IF(LEFT($A35,1)=M$13,$F35,""))</f>
        <v/>
      </c>
      <c r="N35" s="35" t="str">
        <f>IF($A35="","",IF(LEFT($A35,1)=N$13,$F35,""))</f>
        <v/>
      </c>
      <c r="O35" s="35" t="str">
        <f>IF($A35="","",IF(LEFT($A35,1)=O$13,$F35,""))</f>
        <v/>
      </c>
      <c r="P35" s="35">
        <f>IF($A35="","",IF(LEFT($A35,1)=P$13,$F35,""))</f>
        <v>10.0</v>
      </c>
      <c r="Q35" s="35" t="str">
        <f>IF($A35="","",IF(LEFT($A35,1)=Q$13,$F35,""))</f>
        <v/>
      </c>
      <c r="R35" s="35"/>
      <c r="S35" s="29"/>
      <c r="T35" s="21" t="s">
        <v>274</v>
      </c>
      <c r="U35" s="21" t="s">
        <v>129</v>
      </c>
      <c r="V35" s="21">
        <v>800.0</v>
      </c>
      <c r="W35" s="21" t="s">
        <v>10</v>
      </c>
    </row>
    <row r="36" spans="1:24">
      <c r="A36" s="36" t="s">
        <v>131</v>
      </c>
      <c r="B36" s="62" t="s">
        <v>115</v>
      </c>
      <c r="C36" s="259" t="s">
        <v>789</v>
      </c>
      <c r="D36" s="37" t="str">
        <f>IF(A36="","",VLOOKUP(LEFT(A36,1),club,2,FALSE))</f>
        <v>Highgate</v>
      </c>
      <c r="E36" s="38" t="s">
        <v>281</v>
      </c>
      <c r="F36" s="37">
        <f>Decsheets!$U$9</f>
        <v>8.0</v>
      </c>
      <c r="G36" s="29"/>
      <c r="H36" s="29"/>
      <c r="I36" s="39"/>
      <c r="J36" s="35" t="str">
        <f>IF($A36="","",IF(LEFT($A36,1)=J$13,$F36,""))</f>
        <v/>
      </c>
      <c r="K36" s="35" t="str">
        <f>IF($A36="","",IF(LEFT($A36,1)=K$13,$F36,""))</f>
        <v/>
      </c>
      <c r="L36" s="35">
        <f>IF($A36="","",IF(LEFT($A36,1)=L$13,$F36,""))</f>
        <v>8.0</v>
      </c>
      <c r="M36" s="35" t="str">
        <f>IF($A36="","",IF(LEFT($A36,1)=M$13,$F36,""))</f>
        <v/>
      </c>
      <c r="N36" s="35" t="str">
        <f>IF($A36="","",IF(LEFT($A36,1)=N$13,$F36,""))</f>
        <v/>
      </c>
      <c r="O36" s="35" t="str">
        <f>IF($A36="","",IF(LEFT($A36,1)=O$13,$F36,""))</f>
        <v/>
      </c>
      <c r="P36" s="35" t="str">
        <f>IF($A36="","",IF(LEFT($A36,1)=P$13,$F36,""))</f>
        <v/>
      </c>
      <c r="Q36" s="35" t="str">
        <f>IF($A36="","",IF(LEFT($A36,1)=Q$13,$F36,""))</f>
        <v/>
      </c>
      <c r="R36" s="35"/>
      <c r="S36" s="29"/>
      <c r="T36" s="21" t="s">
        <v>274</v>
      </c>
      <c r="U36" s="21" t="s">
        <v>129</v>
      </c>
      <c r="V36" s="21">
        <v>800.0</v>
      </c>
      <c r="W36" s="21" t="s">
        <v>10</v>
      </c>
    </row>
    <row r="37" spans="1:24">
      <c r="A37" s="36" t="s">
        <v>135</v>
      </c>
      <c r="B37" s="62" t="s">
        <v>116</v>
      </c>
      <c r="C37" s="37" t="str">
        <f>IF(A37="","",VLOOKUP($A$31,IF(LEN(A37)=2,U11BB,U11BA),VLOOKUP(LEFT(A37,1),club,6,FALSE),FALSE))</f>
        <v>Max Kercher</v>
      </c>
      <c r="D37" s="37" t="str">
        <f>IF(A37="","",VLOOKUP(LEFT(A37,1),club,2,FALSE))</f>
        <v>Trent Park</v>
      </c>
      <c r="E37" s="38" t="s">
        <v>282</v>
      </c>
      <c r="F37" s="37">
        <f>Decsheets!$U$10</f>
        <v>6.0</v>
      </c>
      <c r="G37" s="29"/>
      <c r="H37" s="29"/>
      <c r="I37" s="39"/>
      <c r="J37" s="35" t="str">
        <f>IF($A37="","",IF(LEFT($A37,1)=J$13,$F37,""))</f>
        <v/>
      </c>
      <c r="K37" s="35" t="str">
        <f>IF($A37="","",IF(LEFT($A37,1)=K$13,$F37,""))</f>
        <v/>
      </c>
      <c r="L37" s="35" t="str">
        <f>IF($A37="","",IF(LEFT($A37,1)=L$13,$F37,""))</f>
        <v/>
      </c>
      <c r="M37" s="35" t="str">
        <f>IF($A37="","",IF(LEFT($A37,1)=M$13,$F37,""))</f>
        <v/>
      </c>
      <c r="N37" s="35" t="str">
        <f>IF($A37="","",IF(LEFT($A37,1)=N$13,$F37,""))</f>
        <v/>
      </c>
      <c r="O37" s="35">
        <f>IF($A37="","",IF(LEFT($A37,1)=O$13,$F37,""))</f>
        <v>6.0</v>
      </c>
      <c r="P37" s="35" t="str">
        <f>IF($A37="","",IF(LEFT($A37,1)=P$13,$F37,""))</f>
        <v/>
      </c>
      <c r="Q37" s="35" t="str">
        <f>IF($A37="","",IF(LEFT($A37,1)=Q$13,$F37,""))</f>
        <v/>
      </c>
      <c r="R37" s="35"/>
      <c r="S37" s="29"/>
      <c r="T37" s="21" t="s">
        <v>274</v>
      </c>
      <c r="U37" s="21" t="s">
        <v>129</v>
      </c>
      <c r="V37" s="21">
        <v>800.0</v>
      </c>
      <c r="W37" s="21" t="s">
        <v>10</v>
      </c>
    </row>
    <row r="38" spans="1:24">
      <c r="A38" s="36" t="s">
        <v>178</v>
      </c>
      <c r="B38" s="62" t="s">
        <v>117</v>
      </c>
      <c r="C38" s="37" t="str">
        <f>IF(A38="","",VLOOKUP($A$31,IF(LEN(A38)=2,U11BB,U11BA),VLOOKUP(LEFT(A38,1),club,6,FALSE),FALSE))</f>
        <v>.</v>
      </c>
      <c r="D38" s="37" t="str">
        <f>IF(A38="","",VLOOKUP(LEFT(A38,1),club,2,FALSE))</f>
        <v>Enfield &amp; H</v>
      </c>
      <c r="E38" s="38" t="s">
        <v>283</v>
      </c>
      <c r="F38" s="37">
        <f>Decsheets!$U$11</f>
        <v>4.0</v>
      </c>
      <c r="G38" s="29"/>
      <c r="H38" s="29"/>
      <c r="I38" s="39"/>
      <c r="J38" s="35" t="str">
        <f>IF($A38="","",IF(LEFT($A38,1)=J$13,$F38,""))</f>
        <v/>
      </c>
      <c r="K38" s="35">
        <f>IF($A38="","",IF(LEFT($A38,1)=K$13,$F38,""))</f>
        <v>4.0</v>
      </c>
      <c r="L38" s="35" t="str">
        <f>IF($A38="","",IF(LEFT($A38,1)=L$13,$F38,""))</f>
        <v/>
      </c>
      <c r="M38" s="35" t="str">
        <f>IF($A38="","",IF(LEFT($A38,1)=M$13,$F38,""))</f>
        <v/>
      </c>
      <c r="N38" s="35" t="str">
        <f>IF($A38="","",IF(LEFT($A38,1)=N$13,$F38,""))</f>
        <v/>
      </c>
      <c r="O38" s="35" t="str">
        <f>IF($A38="","",IF(LEFT($A38,1)=O$13,$F38,""))</f>
        <v/>
      </c>
      <c r="P38" s="35" t="str">
        <f>IF($A38="","",IF(LEFT($A38,1)=P$13,$F38,""))</f>
        <v/>
      </c>
      <c r="Q38" s="35" t="str">
        <f>IF($A38="","",IF(LEFT($A38,1)=Q$13,$F38,""))</f>
        <v/>
      </c>
      <c r="R38" s="35"/>
      <c r="S38" s="29"/>
      <c r="T38" s="21" t="s">
        <v>274</v>
      </c>
      <c r="U38" s="21" t="s">
        <v>129</v>
      </c>
      <c r="V38" s="21">
        <v>800.0</v>
      </c>
      <c r="W38" s="21" t="s">
        <v>10</v>
      </c>
    </row>
    <row r="39" spans="1:24">
      <c r="A39" s="36"/>
      <c r="B39" s="62" t="s">
        <v>118</v>
      </c>
      <c r="C39" s="37"/>
      <c r="D39" s="37" t="str">
        <f>IF(A39="","",VLOOKUP(LEFT(A39,1),club,2,FALSE))</f>
        <v/>
      </c>
      <c r="E39" s="38"/>
      <c r="F39" s="37">
        <f>Decsheets!$U$12</f>
        <v>2.0</v>
      </c>
      <c r="G39" s="29"/>
      <c r="H39" s="29"/>
      <c r="I39" s="39"/>
      <c r="J39" s="35" t="str">
        <f>IF($A39="","",IF(LEFT($A39,1)=J$13,$F39,""))</f>
        <v/>
      </c>
      <c r="K39" s="35" t="str">
        <f>IF($A39="","",IF(LEFT($A39,1)=K$13,$F39,""))</f>
        <v/>
      </c>
      <c r="L39" s="35" t="str">
        <f>IF($A39="","",IF(LEFT($A39,1)=L$13,$F39,""))</f>
        <v/>
      </c>
      <c r="M39" s="35" t="str">
        <f>IF($A39="","",IF(LEFT($A39,1)=M$13,$F39,""))</f>
        <v/>
      </c>
      <c r="N39" s="35" t="str">
        <f>IF($A39="","",IF(LEFT($A39,1)=N$13,$F39,""))</f>
        <v/>
      </c>
      <c r="O39" s="35" t="str">
        <f>IF($A39="","",IF(LEFT($A39,1)=O$13,$F39,""))</f>
        <v/>
      </c>
      <c r="P39" s="35" t="str">
        <f>IF($A39="","",IF(LEFT($A39,1)=P$13,$F39,""))</f>
        <v/>
      </c>
      <c r="Q39" s="35" t="str">
        <f>IF($A39="","",IF(LEFT($A39,1)=Q$13,$F39,""))</f>
        <v/>
      </c>
      <c r="R39" s="35">
        <f>SUM(Decsheets!$U$5:$U$12)-(SUM(J32:Q39))</f>
        <v>2.0</v>
      </c>
      <c r="S39" s="29"/>
      <c r="T39" s="21" t="s">
        <v>274</v>
      </c>
      <c r="U39" s="21" t="s">
        <v>129</v>
      </c>
      <c r="V39" s="21">
        <v>800.0</v>
      </c>
      <c r="W39" s="21" t="s">
        <v>10</v>
      </c>
    </row>
    <row r="40" spans="1:24" s="21" customFormat="1">
      <c r="A40" s="32" t="s">
        <v>143</v>
      </c>
      <c r="B40" s="61"/>
      <c r="C40" s="40" t="s">
        <v>284</v>
      </c>
      <c r="D40" s="39"/>
      <c r="E40" s="28" t="s">
        <v>145</v>
      </c>
      <c r="F40" s="39"/>
      <c r="G40" s="29"/>
      <c r="H40" s="29"/>
      <c r="I40" s="29"/>
      <c r="J40" s="35"/>
      <c r="K40" s="35"/>
      <c r="L40" s="35"/>
      <c r="M40" s="35"/>
      <c r="N40" s="35"/>
      <c r="O40" s="35"/>
      <c r="P40" s="35"/>
      <c r="Q40" s="35"/>
      <c r="R40" s="35"/>
      <c r="S40" s="29" t="s">
        <v>154</v>
      </c>
      <c r="V40" s="21"/>
      <c r="W40" s="21"/>
      <c r="X40" s="21"/>
    </row>
    <row r="41" spans="1:24">
      <c r="A41" s="36" t="s">
        <v>138</v>
      </c>
      <c r="B41" s="62">
        <v>1.0</v>
      </c>
      <c r="C41" s="37" t="str">
        <f>IF(A41="","",VLOOKUP($A$40,IF(LEN(A41)=2,U11BB,U11BA),VLOOKUP(LEFT(A41,1),club,6,FALSE),FALSE))</f>
        <v>Max Turner</v>
      </c>
      <c r="D41" s="37" t="str">
        <f>IF(A41="","",VLOOKUP(LEFT(A41,1),club,2,FALSE))</f>
        <v>TVH</v>
      </c>
      <c r="E41" s="38" t="s">
        <v>285</v>
      </c>
      <c r="F41" s="37">
        <f>Decsheets!$V$5</f>
        <v>8.0</v>
      </c>
      <c r="G41" s="29"/>
      <c r="H41" s="29"/>
      <c r="I41" s="39"/>
      <c r="J41" s="35" t="str">
        <f>IF($A41="","",IF(LEFT($A41,1)=J$13,$F41,""))</f>
        <v/>
      </c>
      <c r="K41" s="35" t="str">
        <f>IF($A41="","",IF(LEFT($A41,1)=K$13,$F41,""))</f>
        <v/>
      </c>
      <c r="L41" s="35" t="str">
        <f>IF($A41="","",IF(LEFT($A41,1)=L$13,$F41,""))</f>
        <v/>
      </c>
      <c r="M41" s="35" t="str">
        <f>IF($A41="","",IF(LEFT($A41,1)=M$13,$F41,""))</f>
        <v/>
      </c>
      <c r="N41" s="35">
        <f>IF($A41="","",IF(LEFT($A41,1)=N$13,$F41,""))</f>
        <v>8.0</v>
      </c>
      <c r="O41" s="35" t="str">
        <f>IF($A41="","",IF(LEFT($A41,1)=O$13,$F41,""))</f>
        <v/>
      </c>
      <c r="P41" s="35" t="str">
        <f>IF($A41="","",IF(LEFT($A41,1)=P$13,$F41,""))</f>
        <v/>
      </c>
      <c r="Q41" s="35" t="str">
        <f>IF($A41="","",IF(LEFT($A41,1)=Q$13,$F41,""))</f>
        <v/>
      </c>
      <c r="R41" s="35"/>
      <c r="S41" s="29"/>
      <c r="T41" s="21" t="s">
        <v>274</v>
      </c>
      <c r="U41" s="21" t="s">
        <v>129</v>
      </c>
      <c r="V41" s="21">
        <v>800.0</v>
      </c>
      <c r="W41" s="21" t="s">
        <v>15</v>
      </c>
    </row>
    <row r="42" spans="1:24">
      <c r="A42" s="36" t="s">
        <v>132</v>
      </c>
      <c r="B42" s="62">
        <v>2.0</v>
      </c>
      <c r="C42" s="37" t="str">
        <f>IF(A42="","",VLOOKUP($A$40,IF(LEN(A42)=2,U11BB,U11BA),VLOOKUP(LEFT(A42,1),club,6,FALSE),FALSE))</f>
        <v>Noah Clarke</v>
      </c>
      <c r="D42" s="37" t="str">
        <f>IF(A42="","",VLOOKUP(LEFT(A42,1),club,2,FALSE))</f>
        <v>Barnet</v>
      </c>
      <c r="E42" s="38" t="s">
        <v>286</v>
      </c>
      <c r="F42" s="37">
        <f>Decsheets!$V$6</f>
        <v>7.0</v>
      </c>
      <c r="G42" s="29"/>
      <c r="H42" s="29"/>
      <c r="I42" s="39"/>
      <c r="J42" s="35" t="str">
        <f>IF($A42="","",IF(LEFT($A42,1)=J$13,$F42,""))</f>
        <v/>
      </c>
      <c r="K42" s="35" t="str">
        <f>IF($A42="","",IF(LEFT($A42,1)=K$13,$F42,""))</f>
        <v/>
      </c>
      <c r="L42" s="35" t="str">
        <f>IF($A42="","",IF(LEFT($A42,1)=L$13,$F42,""))</f>
        <v/>
      </c>
      <c r="M42" s="35" t="str">
        <f>IF($A42="","",IF(LEFT($A42,1)=M$13,$F42,""))</f>
        <v/>
      </c>
      <c r="N42" s="35" t="str">
        <f>IF($A42="","",IF(LEFT($A42,1)=N$13,$F42,""))</f>
        <v/>
      </c>
      <c r="O42" s="35" t="str">
        <f>IF($A42="","",IF(LEFT($A42,1)=O$13,$F42,""))</f>
        <v/>
      </c>
      <c r="P42" s="35">
        <f>IF($A42="","",IF(LEFT($A42,1)=P$13,$F42,""))</f>
        <v>7.0</v>
      </c>
      <c r="Q42" s="35" t="str">
        <f>IF($A42="","",IF(LEFT($A42,1)=Q$13,$F42,""))</f>
        <v/>
      </c>
      <c r="R42" s="35"/>
      <c r="S42" s="29"/>
      <c r="T42" s="21" t="s">
        <v>274</v>
      </c>
      <c r="U42" s="21" t="s">
        <v>129</v>
      </c>
      <c r="V42" s="21">
        <v>800.0</v>
      </c>
      <c r="W42" s="21" t="s">
        <v>15</v>
      </c>
    </row>
    <row r="43" spans="1:24">
      <c r="A43" s="36" t="s">
        <v>142</v>
      </c>
      <c r="B43" s="62">
        <v>3.0</v>
      </c>
      <c r="C43" s="259" t="s">
        <v>795</v>
      </c>
      <c r="D43" s="37" t="str">
        <f>IF(A43="","",VLOOKUP(LEFT(A43,1),club,2,FALSE))</f>
        <v>Highgate</v>
      </c>
      <c r="E43" s="38" t="s">
        <v>287</v>
      </c>
      <c r="F43" s="37">
        <f>Decsheets!$V$7</f>
        <v>6.0</v>
      </c>
      <c r="G43" s="29"/>
      <c r="H43" s="29"/>
      <c r="I43" s="39"/>
      <c r="J43" s="35" t="str">
        <f>IF($A43="","",IF(LEFT($A43,1)=J$13,$F43,""))</f>
        <v/>
      </c>
      <c r="K43" s="35" t="str">
        <f>IF($A43="","",IF(LEFT($A43,1)=K$13,$F43,""))</f>
        <v/>
      </c>
      <c r="L43" s="35">
        <f>IF($A43="","",IF(LEFT($A43,1)=L$13,$F43,""))</f>
        <v>6.0</v>
      </c>
      <c r="M43" s="35" t="str">
        <f>IF($A43="","",IF(LEFT($A43,1)=M$13,$F43,""))</f>
        <v/>
      </c>
      <c r="N43" s="35" t="str">
        <f>IF($A43="","",IF(LEFT($A43,1)=N$13,$F43,""))</f>
        <v/>
      </c>
      <c r="O43" s="35" t="str">
        <f>IF($A43="","",IF(LEFT($A43,1)=O$13,$F43,""))</f>
        <v/>
      </c>
      <c r="P43" s="35" t="str">
        <f>IF($A43="","",IF(LEFT($A43,1)=P$13,$F43,""))</f>
        <v/>
      </c>
      <c r="Q43" s="35" t="str">
        <f>IF($A43="","",IF(LEFT($A43,1)=Q$13,$F43,""))</f>
        <v/>
      </c>
      <c r="R43" s="35"/>
      <c r="S43" s="29"/>
      <c r="T43" s="21" t="s">
        <v>274</v>
      </c>
      <c r="U43" s="21" t="s">
        <v>129</v>
      </c>
      <c r="V43" s="21">
        <v>800.0</v>
      </c>
      <c r="W43" s="21" t="s">
        <v>15</v>
      </c>
    </row>
    <row r="44" spans="1:24">
      <c r="A44" s="36"/>
      <c r="B44" s="62" t="s">
        <v>114</v>
      </c>
      <c r="C44" s="37" t="str">
        <f>IF(A44="","",VLOOKUP($A$40,IF(LEN(A44)=2,U11BB,U11BA),VLOOKUP(LEFT(A44,1),club,6,FALSE),FALSE))</f>
        <v/>
      </c>
      <c r="D44" s="37" t="str">
        <f>IF(A44="","",VLOOKUP(LEFT(A44,1),club,2,FALSE))</f>
        <v/>
      </c>
      <c r="E44" s="38"/>
      <c r="F44" s="37">
        <f>Decsheets!$V$8</f>
        <v>5.0</v>
      </c>
      <c r="G44" s="29"/>
      <c r="H44" s="29"/>
      <c r="I44" s="39"/>
      <c r="J44" s="35" t="str">
        <f>IF($A44="","",IF(LEFT($A44,1)=J$13,$F44,""))</f>
        <v/>
      </c>
      <c r="K44" s="35" t="str">
        <f>IF($A44="","",IF(LEFT($A44,1)=K$13,$F44,""))</f>
        <v/>
      </c>
      <c r="L44" s="35" t="str">
        <f>IF($A44="","",IF(LEFT($A44,1)=L$13,$F44,""))</f>
        <v/>
      </c>
      <c r="M44" s="35" t="str">
        <f>IF($A44="","",IF(LEFT($A44,1)=M$13,$F44,""))</f>
        <v/>
      </c>
      <c r="N44" s="35" t="str">
        <f>IF($A44="","",IF(LEFT($A44,1)=N$13,$F44,""))</f>
        <v/>
      </c>
      <c r="O44" s="35" t="str">
        <f>IF($A44="","",IF(LEFT($A44,1)=O$13,$F44,""))</f>
        <v/>
      </c>
      <c r="P44" s="35" t="str">
        <f>IF($A44="","",IF(LEFT($A44,1)=P$13,$F44,""))</f>
        <v/>
      </c>
      <c r="Q44" s="35" t="str">
        <f>IF($A44="","",IF(LEFT($A44,1)=Q$13,$F44,""))</f>
        <v/>
      </c>
      <c r="R44" s="35"/>
      <c r="S44" s="29"/>
      <c r="T44" s="21" t="s">
        <v>274</v>
      </c>
      <c r="U44" s="21" t="s">
        <v>129</v>
      </c>
      <c r="V44" s="21">
        <v>800.0</v>
      </c>
      <c r="W44" s="21" t="s">
        <v>15</v>
      </c>
    </row>
    <row r="45" spans="1:24">
      <c r="A45" s="36"/>
      <c r="B45" s="62" t="s">
        <v>115</v>
      </c>
      <c r="C45" s="37" t="str">
        <f>IF(A45="","",VLOOKUP($A$40,IF(LEN(A45)=2,U11BB,U11BA),VLOOKUP(LEFT(A45,1),club,6,FALSE),FALSE))</f>
        <v/>
      </c>
      <c r="D45" s="37" t="str">
        <f>IF(A45="","",VLOOKUP(LEFT(A45,1),club,2,FALSE))</f>
        <v/>
      </c>
      <c r="E45" s="38"/>
      <c r="F45" s="37">
        <f>Decsheets!$V$9</f>
        <v>4.0</v>
      </c>
      <c r="G45" s="29"/>
      <c r="H45" s="29"/>
      <c r="I45" s="39"/>
      <c r="J45" s="35" t="str">
        <f>IF($A45="","",IF(LEFT($A45,1)=J$13,$F45,""))</f>
        <v/>
      </c>
      <c r="K45" s="35" t="str">
        <f>IF($A45="","",IF(LEFT($A45,1)=K$13,$F45,""))</f>
        <v/>
      </c>
      <c r="L45" s="35" t="str">
        <f>IF($A45="","",IF(LEFT($A45,1)=L$13,$F45,""))</f>
        <v/>
      </c>
      <c r="M45" s="35" t="str">
        <f>IF($A45="","",IF(LEFT($A45,1)=M$13,$F45,""))</f>
        <v/>
      </c>
      <c r="N45" s="35" t="str">
        <f>IF($A45="","",IF(LEFT($A45,1)=N$13,$F45,""))</f>
        <v/>
      </c>
      <c r="O45" s="35" t="str">
        <f>IF($A45="","",IF(LEFT($A45,1)=O$13,$F45,""))</f>
        <v/>
      </c>
      <c r="P45" s="35" t="str">
        <f>IF($A45="","",IF(LEFT($A45,1)=P$13,$F45,""))</f>
        <v/>
      </c>
      <c r="Q45" s="35" t="str">
        <f>IF($A45="","",IF(LEFT($A45,1)=Q$13,$F45,""))</f>
        <v/>
      </c>
      <c r="R45" s="35"/>
      <c r="S45" s="29"/>
      <c r="T45" s="21" t="s">
        <v>274</v>
      </c>
      <c r="U45" s="21" t="s">
        <v>129</v>
      </c>
      <c r="V45" s="21">
        <v>800.0</v>
      </c>
      <c r="W45" s="21" t="s">
        <v>15</v>
      </c>
    </row>
    <row r="46" spans="1:24">
      <c r="A46" s="36"/>
      <c r="B46" s="62" t="s">
        <v>116</v>
      </c>
      <c r="C46" s="37" t="str">
        <f>IF(A46="","",VLOOKUP($A$40,IF(LEN(A46)=2,U11BB,U11BA),VLOOKUP(LEFT(A46,1),club,6,FALSE),FALSE))</f>
        <v/>
      </c>
      <c r="D46" s="37" t="str">
        <f>IF(A46="","",VLOOKUP(LEFT(A46,1),club,2,FALSE))</f>
        <v/>
      </c>
      <c r="E46" s="38"/>
      <c r="F46" s="37">
        <f>Decsheets!$V$10</f>
        <v>3.0</v>
      </c>
      <c r="G46" s="29"/>
      <c r="H46" s="29"/>
      <c r="I46" s="39"/>
      <c r="J46" s="35" t="str">
        <f>IF($A46="","",IF(LEFT($A46,1)=J$13,$F46,""))</f>
        <v/>
      </c>
      <c r="K46" s="35" t="str">
        <f>IF($A46="","",IF(LEFT($A46,1)=K$13,$F46,""))</f>
        <v/>
      </c>
      <c r="L46" s="35" t="str">
        <f>IF($A46="","",IF(LEFT($A46,1)=L$13,$F46,""))</f>
        <v/>
      </c>
      <c r="M46" s="35" t="str">
        <f>IF($A46="","",IF(LEFT($A46,1)=M$13,$F46,""))</f>
        <v/>
      </c>
      <c r="N46" s="35" t="str">
        <f>IF($A46="","",IF(LEFT($A46,1)=N$13,$F46,""))</f>
        <v/>
      </c>
      <c r="O46" s="35" t="str">
        <f>IF($A46="","",IF(LEFT($A46,1)=O$13,$F46,""))</f>
        <v/>
      </c>
      <c r="P46" s="35" t="str">
        <f>IF($A46="","",IF(LEFT($A46,1)=P$13,$F46,""))</f>
        <v/>
      </c>
      <c r="Q46" s="35" t="str">
        <f>IF($A46="","",IF(LEFT($A46,1)=Q$13,$F46,""))</f>
        <v/>
      </c>
      <c r="R46" s="35"/>
      <c r="S46" s="29"/>
      <c r="T46" s="21" t="s">
        <v>274</v>
      </c>
      <c r="U46" s="21" t="s">
        <v>129</v>
      </c>
      <c r="V46" s="21">
        <v>800.0</v>
      </c>
      <c r="W46" s="21" t="s">
        <v>15</v>
      </c>
    </row>
    <row r="47" spans="1:24">
      <c r="A47" s="36"/>
      <c r="B47" s="62" t="s">
        <v>117</v>
      </c>
      <c r="C47" s="37" t="str">
        <f>IF(A47="","",VLOOKUP($A$40,IF(LEN(A47)=2,U11BB,U11BA),VLOOKUP(LEFT(A47,1),club,6,FALSE),FALSE))</f>
        <v/>
      </c>
      <c r="D47" s="37" t="str">
        <f>IF(A47="","",VLOOKUP(LEFT(A47,1),club,2,FALSE))</f>
        <v/>
      </c>
      <c r="E47" s="38"/>
      <c r="F47" s="37">
        <f>Decsheets!$V$11</f>
        <v>2.0</v>
      </c>
      <c r="G47" s="29"/>
      <c r="H47" s="29"/>
      <c r="I47" s="39"/>
      <c r="J47" s="35" t="str">
        <f>IF($A47="","",IF(LEFT($A47,1)=J$13,$F47,""))</f>
        <v/>
      </c>
      <c r="K47" s="35" t="str">
        <f>IF($A47="","",IF(LEFT($A47,1)=K$13,$F47,""))</f>
        <v/>
      </c>
      <c r="L47" s="35" t="str">
        <f>IF($A47="","",IF(LEFT($A47,1)=L$13,$F47,""))</f>
        <v/>
      </c>
      <c r="M47" s="35" t="str">
        <f>IF($A47="","",IF(LEFT($A47,1)=M$13,$F47,""))</f>
        <v/>
      </c>
      <c r="N47" s="35" t="str">
        <f>IF($A47="","",IF(LEFT($A47,1)=N$13,$F47,""))</f>
        <v/>
      </c>
      <c r="O47" s="35" t="str">
        <f>IF($A47="","",IF(LEFT($A47,1)=O$13,$F47,""))</f>
        <v/>
      </c>
      <c r="P47" s="35" t="str">
        <f>IF($A47="","",IF(LEFT($A47,1)=P$13,$F47,""))</f>
        <v/>
      </c>
      <c r="Q47" s="35" t="str">
        <f>IF($A47="","",IF(LEFT($A47,1)=Q$13,$F47,""))</f>
        <v/>
      </c>
      <c r="R47" s="35"/>
      <c r="S47" s="29"/>
      <c r="T47" s="21" t="s">
        <v>274</v>
      </c>
      <c r="U47" s="21" t="s">
        <v>129</v>
      </c>
      <c r="V47" s="21">
        <v>800.0</v>
      </c>
      <c r="W47" s="21" t="s">
        <v>15</v>
      </c>
    </row>
    <row r="48" spans="1:24">
      <c r="A48" s="36"/>
      <c r="B48" s="62" t="s">
        <v>118</v>
      </c>
      <c r="C48" s="37" t="str">
        <f>IF(A48="","",VLOOKUP($A$40,IF(LEN(A48)=2,U11BB,U11BA),VLOOKUP(LEFT(A48,1),club,6,FALSE),FALSE))</f>
        <v/>
      </c>
      <c r="D48" s="37" t="str">
        <f>IF(A48="","",VLOOKUP(LEFT(A48,1),club,2,FALSE))</f>
        <v/>
      </c>
      <c r="E48" s="38"/>
      <c r="F48" s="37">
        <f>Decsheets!$V$12</f>
        <v>1.0</v>
      </c>
      <c r="G48" s="29"/>
      <c r="H48" s="29"/>
      <c r="I48" s="39"/>
      <c r="J48" s="35" t="str">
        <f>IF($A48="","",IF(LEFT($A48,1)=J$13,$F48,""))</f>
        <v/>
      </c>
      <c r="K48" s="35" t="str">
        <f>IF($A48="","",IF(LEFT($A48,1)=K$13,$F48,""))</f>
        <v/>
      </c>
      <c r="L48" s="35" t="str">
        <f>IF($A48="","",IF(LEFT($A48,1)=L$13,$F48,""))</f>
        <v/>
      </c>
      <c r="M48" s="35" t="str">
        <f>IF($A48="","",IF(LEFT($A48,1)=M$13,$F48,""))</f>
        <v/>
      </c>
      <c r="N48" s="35" t="str">
        <f>IF($A48="","",IF(LEFT($A48,1)=N$13,$F48,""))</f>
        <v/>
      </c>
      <c r="O48" s="35" t="str">
        <f>IF($A48="","",IF(LEFT($A48,1)=O$13,$F48,""))</f>
        <v/>
      </c>
      <c r="P48" s="35" t="str">
        <f>IF($A48="","",IF(LEFT($A48,1)=P$13,$F48,""))</f>
        <v/>
      </c>
      <c r="Q48" s="35" t="str">
        <f>IF($A48="","",IF(LEFT($A48,1)=Q$13,$F48,""))</f>
        <v/>
      </c>
      <c r="R48" s="35">
        <f>SUM(Decsheets!$V$5:$V$12)-(SUM(J41:Q48))</f>
        <v>15.0</v>
      </c>
      <c r="S48" s="29"/>
      <c r="T48" s="21" t="s">
        <v>274</v>
      </c>
      <c r="U48" s="21" t="s">
        <v>129</v>
      </c>
      <c r="V48" s="21">
        <v>800.0</v>
      </c>
      <c r="W48" s="21" t="s">
        <v>15</v>
      </c>
    </row>
    <row r="49" spans="1:24" s="21" customFormat="1">
      <c r="A49" s="32" t="s">
        <v>160</v>
      </c>
      <c r="B49" s="61"/>
      <c r="C49" s="40" t="s">
        <v>288</v>
      </c>
      <c r="D49" s="39"/>
      <c r="E49" s="115" t="s">
        <v>145</v>
      </c>
      <c r="F49" s="39"/>
      <c r="H49" s="29"/>
      <c r="I49" s="126"/>
      <c r="J49" s="35"/>
      <c r="K49" s="35"/>
      <c r="L49" s="35"/>
      <c r="M49" s="35"/>
      <c r="N49" s="35"/>
      <c r="O49" s="35"/>
      <c r="P49" s="35"/>
      <c r="Q49" s="35"/>
      <c r="R49" s="35"/>
      <c r="S49" s="29" t="s">
        <v>162</v>
      </c>
      <c r="V49" s="21"/>
      <c r="W49" s="21"/>
      <c r="X49" s="21"/>
    </row>
    <row r="50" spans="1:24">
      <c r="A50" s="36" t="s">
        <v>127</v>
      </c>
      <c r="B50" s="62">
        <v>1.0</v>
      </c>
      <c r="C50" s="37" t="str">
        <f>IF(A50="","",VLOOKUP($A$49,IF(LEN(A50)=2,U11BB,U11BA),VLOOKUP(LEFT(A50,1),club,6,FALSE),FALSE))</f>
        <v>Pela Andrews</v>
      </c>
      <c r="D50" s="37" t="str">
        <f>IF(A50="","",VLOOKUP(LEFT(A50,1),club,2,FALSE))</f>
        <v>TVH</v>
      </c>
      <c r="E50" s="93">
        <v>3.7</v>
      </c>
      <c r="F50" s="37">
        <f>Decsheets!$U$5</f>
        <v>16.0</v>
      </c>
      <c r="G50" s="21"/>
      <c r="H50" s="29"/>
      <c r="I50" s="197"/>
      <c r="J50" s="35" t="str">
        <f>IF($A50="","",IF(LEFT($A50,1)=J$13,$F50,""))</f>
        <v/>
      </c>
      <c r="K50" s="35" t="str">
        <f>IF($A50="","",IF(LEFT($A50,1)=K$13,$F50,""))</f>
        <v/>
      </c>
      <c r="L50" s="35" t="str">
        <f>IF($A50="","",IF(LEFT($A50,1)=L$13,$F50,""))</f>
        <v/>
      </c>
      <c r="M50" s="35" t="str">
        <f>IF($A50="","",IF(LEFT($A50,1)=M$13,$F50,""))</f>
        <v/>
      </c>
      <c r="N50" s="35">
        <f>IF($A50="","",IF(LEFT($A50,1)=N$13,$F50,""))</f>
        <v>16.0</v>
      </c>
      <c r="O50" s="35" t="str">
        <f>IF($A50="","",IF(LEFT($A50,1)=O$13,$F50,""))</f>
        <v/>
      </c>
      <c r="P50" s="35" t="str">
        <f>IF($A50="","",IF(LEFT($A50,1)=P$13,$F50,""))</f>
        <v/>
      </c>
      <c r="Q50" s="35" t="str">
        <f>IF($A50="","",IF(LEFT($A50,1)=Q$13,$F50,""))</f>
        <v/>
      </c>
      <c r="R50" s="35"/>
      <c r="S50" s="29"/>
      <c r="T50" s="21" t="s">
        <v>274</v>
      </c>
      <c r="U50" s="21" t="s">
        <v>129</v>
      </c>
      <c r="V50" s="21" t="s">
        <v>160</v>
      </c>
      <c r="W50" s="21" t="s">
        <v>10</v>
      </c>
      <c r="X50" s="127" t="str">
        <f>IF(I50="","",I50)</f>
        <v/>
      </c>
    </row>
    <row r="51" spans="1:24">
      <c r="A51" s="36" t="s">
        <v>178</v>
      </c>
      <c r="B51" s="62">
        <v>2.0</v>
      </c>
      <c r="C51" s="37" t="str">
        <f>IF(A51="","",VLOOKUP($A$49,IF(LEN(A51)=2,U11BB,U11BA),VLOOKUP(LEFT(A51,1),club,6,FALSE),FALSE))</f>
        <v>Henry Rugg</v>
      </c>
      <c r="D51" s="37" t="str">
        <f>IF(A51="","",VLOOKUP(LEFT(A51,1),club,2,FALSE))</f>
        <v>Enfield &amp; H</v>
      </c>
      <c r="E51" s="93">
        <v>3.04</v>
      </c>
      <c r="F51" s="37">
        <f>Decsheets!$U$6</f>
        <v>14.0</v>
      </c>
      <c r="G51" s="21"/>
      <c r="H51" s="29"/>
      <c r="I51" s="198"/>
      <c r="J51" s="35" t="str">
        <f>IF($A51="","",IF(LEFT($A51,1)=J$13,$F51,""))</f>
        <v/>
      </c>
      <c r="K51" s="35">
        <f>IF($A51="","",IF(LEFT($A51,1)=K$13,$F51,""))</f>
        <v>14.0</v>
      </c>
      <c r="L51" s="35" t="str">
        <f>IF($A51="","",IF(LEFT($A51,1)=L$13,$F51,""))</f>
        <v/>
      </c>
      <c r="M51" s="35" t="str">
        <f>IF($A51="","",IF(LEFT($A51,1)=M$13,$F51,""))</f>
        <v/>
      </c>
      <c r="N51" s="35" t="str">
        <f>IF($A51="","",IF(LEFT($A51,1)=N$13,$F51,""))</f>
        <v/>
      </c>
      <c r="O51" s="35" t="str">
        <f>IF($A51="","",IF(LEFT($A51,1)=O$13,$F51,""))</f>
        <v/>
      </c>
      <c r="P51" s="35" t="str">
        <f>IF($A51="","",IF(LEFT($A51,1)=P$13,$F51,""))</f>
        <v/>
      </c>
      <c r="Q51" s="35" t="str">
        <f>IF($A51="","",IF(LEFT($A51,1)=Q$13,$F51,""))</f>
        <v/>
      </c>
      <c r="R51" s="35"/>
      <c r="S51" s="29"/>
      <c r="T51" s="21" t="s">
        <v>274</v>
      </c>
      <c r="U51" s="21" t="s">
        <v>129</v>
      </c>
      <c r="V51" s="21" t="s">
        <v>160</v>
      </c>
      <c r="W51" s="21" t="s">
        <v>10</v>
      </c>
      <c r="X51" s="127" t="str">
        <f>IF(I51="","",I51)</f>
        <v/>
      </c>
    </row>
    <row r="52" spans="1:24">
      <c r="A52" s="36" t="s">
        <v>131</v>
      </c>
      <c r="B52" s="62">
        <v>3.0</v>
      </c>
      <c r="C52" s="37" t="str">
        <f>IF(A52="","",VLOOKUP($A$49,IF(LEN(A52)=2,U11BB,U11BA),VLOOKUP(LEFT(A52,1),club,6,FALSE),FALSE))</f>
        <v>Victor Bright</v>
      </c>
      <c r="D52" s="37" t="str">
        <f>IF(A52="","",VLOOKUP(LEFT(A52,1),club,2,FALSE))</f>
        <v>Highgate</v>
      </c>
      <c r="E52" s="93">
        <v>3.02</v>
      </c>
      <c r="F52" s="37">
        <f>Decsheets!$U$7</f>
        <v>12.0</v>
      </c>
      <c r="G52" s="21"/>
      <c r="H52" s="29"/>
      <c r="I52" s="198"/>
      <c r="J52" s="35" t="str">
        <f>IF($A52="","",IF(LEFT($A52,1)=J$13,$F52,""))</f>
        <v/>
      </c>
      <c r="K52" s="35" t="str">
        <f>IF($A52="","",IF(LEFT($A52,1)=K$13,$F52,""))</f>
        <v/>
      </c>
      <c r="L52" s="35">
        <f>IF($A52="","",IF(LEFT($A52,1)=L$13,$F52,""))</f>
        <v>12.0</v>
      </c>
      <c r="M52" s="35" t="str">
        <f>IF($A52="","",IF(LEFT($A52,1)=M$13,$F52,""))</f>
        <v/>
      </c>
      <c r="N52" s="35" t="str">
        <f>IF($A52="","",IF(LEFT($A52,1)=N$13,$F52,""))</f>
        <v/>
      </c>
      <c r="O52" s="35" t="str">
        <f>IF($A52="","",IF(LEFT($A52,1)=O$13,$F52,""))</f>
        <v/>
      </c>
      <c r="P52" s="35" t="str">
        <f>IF($A52="","",IF(LEFT($A52,1)=P$13,$F52,""))</f>
        <v/>
      </c>
      <c r="Q52" s="35" t="str">
        <f>IF($A52="","",IF(LEFT($A52,1)=Q$13,$F52,""))</f>
        <v/>
      </c>
      <c r="R52" s="35"/>
      <c r="S52" s="29"/>
      <c r="T52" s="21" t="s">
        <v>274</v>
      </c>
      <c r="U52" s="21" t="s">
        <v>129</v>
      </c>
      <c r="V52" s="21" t="s">
        <v>160</v>
      </c>
      <c r="W52" s="21" t="s">
        <v>10</v>
      </c>
      <c r="X52" s="127" t="str">
        <f>IF(I52="","",I52)</f>
        <v/>
      </c>
    </row>
    <row r="53" spans="1:24">
      <c r="A53" s="36"/>
      <c r="B53" s="62" t="s">
        <v>114</v>
      </c>
      <c r="C53" s="37" t="str">
        <f>IF(A53="","",VLOOKUP($A$49,IF(LEN(A53)=2,U11BB,U11BA),VLOOKUP(LEFT(A53,1),club,6,FALSE),FALSE))</f>
        <v/>
      </c>
      <c r="D53" s="37" t="str">
        <f>IF(A53="","",VLOOKUP(LEFT(A53,1),club,2,FALSE))</f>
        <v/>
      </c>
      <c r="E53" s="93"/>
      <c r="F53" s="37">
        <f>Decsheets!$U$8</f>
        <v>10.0</v>
      </c>
      <c r="G53" s="21"/>
      <c r="H53" s="29"/>
      <c r="I53" s="198"/>
      <c r="J53" s="35" t="str">
        <f>IF($A53="","",IF(LEFT($A53,1)=J$13,$F53,""))</f>
        <v/>
      </c>
      <c r="K53" s="35" t="str">
        <f>IF($A53="","",IF(LEFT($A53,1)=K$13,$F53,""))</f>
        <v/>
      </c>
      <c r="L53" s="35" t="str">
        <f>IF($A53="","",IF(LEFT($A53,1)=L$13,$F53,""))</f>
        <v/>
      </c>
      <c r="M53" s="35" t="str">
        <f>IF($A53="","",IF(LEFT($A53,1)=M$13,$F53,""))</f>
        <v/>
      </c>
      <c r="N53" s="35" t="str">
        <f>IF($A53="","",IF(LEFT($A53,1)=N$13,$F53,""))</f>
        <v/>
      </c>
      <c r="O53" s="35" t="str">
        <f>IF($A53="","",IF(LEFT($A53,1)=O$13,$F53,""))</f>
        <v/>
      </c>
      <c r="P53" s="35" t="str">
        <f>IF($A53="","",IF(LEFT($A53,1)=P$13,$F53,""))</f>
        <v/>
      </c>
      <c r="Q53" s="35" t="str">
        <f>IF($A53="","",IF(LEFT($A53,1)=Q$13,$F53,""))</f>
        <v/>
      </c>
      <c r="R53" s="35"/>
      <c r="S53" s="29"/>
      <c r="T53" s="21" t="s">
        <v>274</v>
      </c>
      <c r="U53" s="21" t="s">
        <v>129</v>
      </c>
      <c r="V53" s="21" t="s">
        <v>160</v>
      </c>
      <c r="W53" s="21" t="s">
        <v>10</v>
      </c>
      <c r="X53" s="127" t="str">
        <f>IF(I53="","",I53)</f>
        <v/>
      </c>
    </row>
    <row r="54" spans="1:24">
      <c r="A54" s="36"/>
      <c r="B54" s="62" t="s">
        <v>115</v>
      </c>
      <c r="C54" s="37" t="str">
        <f>IF(A54="","",VLOOKUP($A$49,IF(LEN(A54)=2,U11BB,U11BA),VLOOKUP(LEFT(A54,1),club,6,FALSE),FALSE))</f>
        <v/>
      </c>
      <c r="D54" s="37" t="str">
        <f>IF(A54="","",VLOOKUP(LEFT(A54,1),club,2,FALSE))</f>
        <v/>
      </c>
      <c r="E54" s="93"/>
      <c r="F54" s="37">
        <f>Decsheets!$U$9</f>
        <v>8.0</v>
      </c>
      <c r="G54" s="21"/>
      <c r="H54" s="29"/>
      <c r="I54" s="198"/>
      <c r="J54" s="35" t="str">
        <f>IF($A54="","",IF(LEFT($A54,1)=J$13,$F54,""))</f>
        <v/>
      </c>
      <c r="K54" s="35" t="str">
        <f>IF($A54="","",IF(LEFT($A54,1)=K$13,$F54,""))</f>
        <v/>
      </c>
      <c r="L54" s="35" t="str">
        <f>IF($A54="","",IF(LEFT($A54,1)=L$13,$F54,""))</f>
        <v/>
      </c>
      <c r="M54" s="35" t="str">
        <f>IF($A54="","",IF(LEFT($A54,1)=M$13,$F54,""))</f>
        <v/>
      </c>
      <c r="N54" s="35" t="str">
        <f>IF($A54="","",IF(LEFT($A54,1)=N$13,$F54,""))</f>
        <v/>
      </c>
      <c r="O54" s="35" t="str">
        <f>IF($A54="","",IF(LEFT($A54,1)=O$13,$F54,""))</f>
        <v/>
      </c>
      <c r="P54" s="35" t="str">
        <f>IF($A54="","",IF(LEFT($A54,1)=P$13,$F54,""))</f>
        <v/>
      </c>
      <c r="Q54" s="35" t="str">
        <f>IF($A54="","",IF(LEFT($A54,1)=Q$13,$F54,""))</f>
        <v/>
      </c>
      <c r="R54" s="35"/>
      <c r="S54" s="29"/>
      <c r="T54" s="21" t="s">
        <v>274</v>
      </c>
      <c r="U54" s="21" t="s">
        <v>129</v>
      </c>
      <c r="V54" s="21" t="s">
        <v>160</v>
      </c>
      <c r="W54" s="21" t="s">
        <v>10</v>
      </c>
      <c r="X54" s="127" t="str">
        <f>IF(I54="","",I54)</f>
        <v/>
      </c>
    </row>
    <row r="55" spans="1:24">
      <c r="A55" s="36"/>
      <c r="B55" s="62" t="s">
        <v>116</v>
      </c>
      <c r="C55" s="37" t="str">
        <f>IF(A55="","",VLOOKUP($A$49,IF(LEN(A55)=2,U11BB,U11BA),VLOOKUP(LEFT(A55,1),club,6,FALSE),FALSE))</f>
        <v/>
      </c>
      <c r="D55" s="37" t="str">
        <f>IF(A55="","",VLOOKUP(LEFT(A55,1),club,2,FALSE))</f>
        <v/>
      </c>
      <c r="E55" s="93"/>
      <c r="F55" s="37">
        <f>Decsheets!$U$10</f>
        <v>6.0</v>
      </c>
      <c r="G55" s="21"/>
      <c r="H55" s="29"/>
      <c r="I55" s="188"/>
      <c r="J55" s="35" t="str">
        <f>IF($A55="","",IF(LEFT($A55,1)=J$13,$F55,""))</f>
        <v/>
      </c>
      <c r="K55" s="35" t="str">
        <f>IF($A55="","",IF(LEFT($A55,1)=K$13,$F55,""))</f>
        <v/>
      </c>
      <c r="L55" s="35" t="str">
        <f>IF($A55="","",IF(LEFT($A55,1)=L$13,$F55,""))</f>
        <v/>
      </c>
      <c r="M55" s="35" t="str">
        <f>IF($A55="","",IF(LEFT($A55,1)=M$13,$F55,""))</f>
        <v/>
      </c>
      <c r="N55" s="35" t="str">
        <f>IF($A55="","",IF(LEFT($A55,1)=N$13,$F55,""))</f>
        <v/>
      </c>
      <c r="O55" s="35" t="str">
        <f>IF($A55="","",IF(LEFT($A55,1)=O$13,$F55,""))</f>
        <v/>
      </c>
      <c r="P55" s="35" t="str">
        <f>IF($A55="","",IF(LEFT($A55,1)=P$13,$F55,""))</f>
        <v/>
      </c>
      <c r="Q55" s="35" t="str">
        <f>IF($A55="","",IF(LEFT($A55,1)=Q$13,$F55,""))</f>
        <v/>
      </c>
      <c r="R55" s="35"/>
      <c r="S55" s="29"/>
      <c r="T55" s="21" t="s">
        <v>274</v>
      </c>
      <c r="U55" s="21" t="s">
        <v>129</v>
      </c>
      <c r="V55" s="21" t="s">
        <v>160</v>
      </c>
      <c r="W55" s="21" t="s">
        <v>10</v>
      </c>
      <c r="X55" s="127" t="str">
        <f>IF(I55="","",I55)</f>
        <v/>
      </c>
    </row>
    <row r="56" spans="1:24">
      <c r="A56" s="36"/>
      <c r="B56" s="62" t="s">
        <v>117</v>
      </c>
      <c r="C56" s="37" t="str">
        <f>IF(A56="","",VLOOKUP($A$49,IF(LEN(A56)=2,U11BB,U11BA),VLOOKUP(LEFT(A56,1),club,6,FALSE),FALSE))</f>
        <v/>
      </c>
      <c r="D56" s="37" t="str">
        <f>IF(A56="","",VLOOKUP(LEFT(A56,1),club,2,FALSE))</f>
        <v/>
      </c>
      <c r="E56" s="93"/>
      <c r="F56" s="37">
        <f>Decsheets!$U$11</f>
        <v>4.0</v>
      </c>
      <c r="G56" s="21"/>
      <c r="H56" s="29"/>
      <c r="I56" s="188"/>
      <c r="J56" s="35" t="str">
        <f>IF($A56="","",IF(LEFT($A56,1)=J$13,$F56,""))</f>
        <v/>
      </c>
      <c r="K56" s="35" t="str">
        <f>IF($A56="","",IF(LEFT($A56,1)=K$13,$F56,""))</f>
        <v/>
      </c>
      <c r="L56" s="35" t="str">
        <f>IF($A56="","",IF(LEFT($A56,1)=L$13,$F56,""))</f>
        <v/>
      </c>
      <c r="M56" s="35" t="str">
        <f>IF($A56="","",IF(LEFT($A56,1)=M$13,$F56,""))</f>
        <v/>
      </c>
      <c r="N56" s="35" t="str">
        <f>IF($A56="","",IF(LEFT($A56,1)=N$13,$F56,""))</f>
        <v/>
      </c>
      <c r="O56" s="35" t="str">
        <f>IF($A56="","",IF(LEFT($A56,1)=O$13,$F56,""))</f>
        <v/>
      </c>
      <c r="P56" s="35" t="str">
        <f>IF($A56="","",IF(LEFT($A56,1)=P$13,$F56,""))</f>
        <v/>
      </c>
      <c r="Q56" s="35" t="str">
        <f>IF($A56="","",IF(LEFT($A56,1)=Q$13,$F56,""))</f>
        <v/>
      </c>
      <c r="R56" s="35"/>
      <c r="S56" s="29"/>
      <c r="T56" s="21" t="s">
        <v>274</v>
      </c>
      <c r="U56" s="21" t="s">
        <v>129</v>
      </c>
      <c r="V56" s="21" t="s">
        <v>160</v>
      </c>
      <c r="W56" s="21" t="s">
        <v>10</v>
      </c>
      <c r="X56" s="127" t="str">
        <f>IF(I56="","",I56)</f>
        <v/>
      </c>
    </row>
    <row r="57" spans="1:24">
      <c r="A57" s="36"/>
      <c r="B57" s="62" t="s">
        <v>118</v>
      </c>
      <c r="C57" s="37" t="str">
        <f>IF(A57="","",VLOOKUP($A$49,IF(LEN(A57)=2,U11BB,U11BA),VLOOKUP(LEFT(A57,1),club,6,FALSE),FALSE))</f>
        <v/>
      </c>
      <c r="D57" s="37" t="str">
        <f>IF(A57="","",VLOOKUP(LEFT(A57,1),club,2,FALSE))</f>
        <v/>
      </c>
      <c r="E57" s="93"/>
      <c r="F57" s="37">
        <f>Decsheets!$U$12</f>
        <v>2.0</v>
      </c>
      <c r="G57" s="21"/>
      <c r="H57" s="29"/>
      <c r="I57" s="188"/>
      <c r="J57" s="35" t="str">
        <f>IF($A57="","",IF(LEFT($A57,1)=J$13,$F57,""))</f>
        <v/>
      </c>
      <c r="K57" s="35" t="str">
        <f>IF($A57="","",IF(LEFT($A57,1)=K$13,$F57,""))</f>
        <v/>
      </c>
      <c r="L57" s="35" t="str">
        <f>IF($A57="","",IF(LEFT($A57,1)=L$13,$F57,""))</f>
        <v/>
      </c>
      <c r="M57" s="35" t="str">
        <f>IF($A57="","",IF(LEFT($A57,1)=M$13,$F57,""))</f>
        <v/>
      </c>
      <c r="N57" s="35" t="str">
        <f>IF($A57="","",IF(LEFT($A57,1)=N$13,$F57,""))</f>
        <v/>
      </c>
      <c r="O57" s="35" t="str">
        <f>IF($A57="","",IF(LEFT($A57,1)=O$13,$F57,""))</f>
        <v/>
      </c>
      <c r="P57" s="35" t="str">
        <f>IF($A57="","",IF(LEFT($A57,1)=P$13,$F57,""))</f>
        <v/>
      </c>
      <c r="Q57" s="35" t="str">
        <f>IF($A57="","",IF(LEFT($A57,1)=Q$13,$F57,""))</f>
        <v/>
      </c>
      <c r="R57" s="35">
        <f>SUM(Decsheets!$U$5:$U$12)-(SUM(J50:Q57))</f>
        <v>30.0</v>
      </c>
      <c r="S57" s="29"/>
      <c r="T57" s="21" t="s">
        <v>274</v>
      </c>
      <c r="U57" s="21" t="s">
        <v>129</v>
      </c>
      <c r="V57" s="21" t="s">
        <v>160</v>
      </c>
      <c r="W57" s="21" t="s">
        <v>10</v>
      </c>
      <c r="X57" s="127" t="str">
        <f>IF(I57="","",I57)</f>
        <v/>
      </c>
    </row>
    <row r="58" spans="1:24" s="21" customFormat="1">
      <c r="A58" s="32" t="s">
        <v>160</v>
      </c>
      <c r="B58" s="61"/>
      <c r="C58" s="40" t="s">
        <v>289</v>
      </c>
      <c r="D58" s="39"/>
      <c r="E58" s="115" t="s">
        <v>145</v>
      </c>
      <c r="F58" s="39"/>
      <c r="H58" s="29"/>
      <c r="I58" s="29"/>
      <c r="J58" s="35"/>
      <c r="K58" s="35"/>
      <c r="L58" s="35"/>
      <c r="M58" s="35"/>
      <c r="N58" s="35"/>
      <c r="O58" s="35"/>
      <c r="P58" s="35"/>
      <c r="Q58" s="35"/>
      <c r="R58" s="35"/>
      <c r="S58" s="29" t="s">
        <v>164</v>
      </c>
      <c r="V58" s="21"/>
      <c r="W58" s="21"/>
      <c r="X58" s="21"/>
    </row>
    <row r="59" spans="1:24">
      <c r="A59" s="36" t="s">
        <v>138</v>
      </c>
      <c r="B59" s="62">
        <v>1.0</v>
      </c>
      <c r="C59" s="37" t="str">
        <f>IF(A59="","",VLOOKUP($A$58,IF(LEN(A59)=2,U11BB,U11BA),VLOOKUP(LEFT(A59,1),club,6,FALSE),FALSE))</f>
        <v>Morris Rock</v>
      </c>
      <c r="D59" s="37" t="str">
        <f>IF(A59="","",VLOOKUP(LEFT(A59,1),club,2,FALSE))</f>
        <v>TVH</v>
      </c>
      <c r="E59" s="93">
        <v>3.36</v>
      </c>
      <c r="F59" s="37">
        <f>Decsheets!$V$5</f>
        <v>8.0</v>
      </c>
      <c r="G59" s="21"/>
      <c r="H59" s="29"/>
      <c r="I59" s="188"/>
      <c r="J59" s="35" t="str">
        <f>IF($A59="","",IF(LEFT($A59,1)=J$13,$F59,""))</f>
        <v/>
      </c>
      <c r="K59" s="35" t="str">
        <f>IF($A59="","",IF(LEFT($A59,1)=K$13,$F59,""))</f>
        <v/>
      </c>
      <c r="L59" s="35" t="str">
        <f>IF($A59="","",IF(LEFT($A59,1)=L$13,$F59,""))</f>
        <v/>
      </c>
      <c r="M59" s="35" t="str">
        <f>IF($A59="","",IF(LEFT($A59,1)=M$13,$F59,""))</f>
        <v/>
      </c>
      <c r="N59" s="35">
        <f>IF($A59="","",IF(LEFT($A59,1)=N$13,$F59,""))</f>
        <v>8.0</v>
      </c>
      <c r="O59" s="35" t="str">
        <f>IF($A59="","",IF(LEFT($A59,1)=O$13,$F59,""))</f>
        <v/>
      </c>
      <c r="P59" s="35" t="str">
        <f>IF($A59="","",IF(LEFT($A59,1)=P$13,$F59,""))</f>
        <v/>
      </c>
      <c r="Q59" s="35" t="str">
        <f>IF($A59="","",IF(LEFT($A59,1)=Q$13,$F59,""))</f>
        <v/>
      </c>
      <c r="R59" s="35"/>
      <c r="S59" s="29"/>
      <c r="T59" s="21" t="s">
        <v>274</v>
      </c>
      <c r="U59" s="21" t="s">
        <v>129</v>
      </c>
      <c r="V59" s="21" t="s">
        <v>160</v>
      </c>
      <c r="W59" s="21" t="s">
        <v>15</v>
      </c>
      <c r="X59" s="127" t="str">
        <f>IF(I59="","",I59)</f>
        <v/>
      </c>
    </row>
    <row r="60" spans="1:24">
      <c r="A60" s="36" t="s">
        <v>142</v>
      </c>
      <c r="B60" s="62">
        <v>2.0</v>
      </c>
      <c r="C60" s="37" t="str">
        <f>IF(A60="","",VLOOKUP($A$58,IF(LEN(A60)=2,U11BB,U11BA),VLOOKUP(LEFT(A60,1),club,6,FALSE),FALSE))</f>
        <v>Tristan Lumineau</v>
      </c>
      <c r="D60" s="37" t="str">
        <f>IF(A60="","",VLOOKUP(LEFT(A60,1),club,2,FALSE))</f>
        <v>Highgate</v>
      </c>
      <c r="E60" s="93">
        <v>2.41</v>
      </c>
      <c r="F60" s="37">
        <f>Decsheets!$V$6</f>
        <v>7.0</v>
      </c>
      <c r="G60" s="21"/>
      <c r="H60" s="29"/>
      <c r="I60" s="188"/>
      <c r="J60" s="35" t="str">
        <f>IF($A60="","",IF(LEFT($A60,1)=J$13,$F60,""))</f>
        <v/>
      </c>
      <c r="K60" s="35" t="str">
        <f>IF($A60="","",IF(LEFT($A60,1)=K$13,$F60,""))</f>
        <v/>
      </c>
      <c r="L60" s="35">
        <f>IF($A60="","",IF(LEFT($A60,1)=L$13,$F60,""))</f>
        <v>7.0</v>
      </c>
      <c r="M60" s="35" t="str">
        <f>IF($A60="","",IF(LEFT($A60,1)=M$13,$F60,""))</f>
        <v/>
      </c>
      <c r="N60" s="35" t="str">
        <f>IF($A60="","",IF(LEFT($A60,1)=N$13,$F60,""))</f>
        <v/>
      </c>
      <c r="O60" s="35" t="str">
        <f>IF($A60="","",IF(LEFT($A60,1)=O$13,$F60,""))</f>
        <v/>
      </c>
      <c r="P60" s="35" t="str">
        <f>IF($A60="","",IF(LEFT($A60,1)=P$13,$F60,""))</f>
        <v/>
      </c>
      <c r="Q60" s="35" t="str">
        <f>IF($A60="","",IF(LEFT($A60,1)=Q$13,$F60,""))</f>
        <v/>
      </c>
      <c r="R60" s="35"/>
      <c r="S60" s="29"/>
      <c r="T60" s="21" t="s">
        <v>274</v>
      </c>
      <c r="U60" s="21" t="s">
        <v>129</v>
      </c>
      <c r="V60" s="21" t="s">
        <v>160</v>
      </c>
      <c r="W60" s="21" t="s">
        <v>15</v>
      </c>
      <c r="X60" s="127" t="str">
        <f>IF(I60="","",I60)</f>
        <v/>
      </c>
    </row>
    <row r="61" spans="1:24">
      <c r="A61" s="36"/>
      <c r="B61" s="62">
        <v>3.0</v>
      </c>
      <c r="C61" s="37" t="str">
        <f>IF(A61="","",VLOOKUP($A$58,IF(LEN(A61)=2,U11BB,U11BA),VLOOKUP(LEFT(A61,1),club,6,FALSE),FALSE))</f>
        <v/>
      </c>
      <c r="D61" s="37" t="str">
        <f>IF(A61="","",VLOOKUP(LEFT(A61,1),club,2,FALSE))</f>
        <v/>
      </c>
      <c r="E61" s="93"/>
      <c r="F61" s="37">
        <f>Decsheets!$V$7</f>
        <v>6.0</v>
      </c>
      <c r="G61" s="21"/>
      <c r="H61" s="29"/>
      <c r="I61" s="188"/>
      <c r="J61" s="35" t="str">
        <f>IF($A61="","",IF(LEFT($A61,1)=J$13,$F61,""))</f>
        <v/>
      </c>
      <c r="K61" s="35" t="str">
        <f>IF($A61="","",IF(LEFT($A61,1)=K$13,$F61,""))</f>
        <v/>
      </c>
      <c r="L61" s="35" t="str">
        <f>IF($A61="","",IF(LEFT($A61,1)=L$13,$F61,""))</f>
        <v/>
      </c>
      <c r="M61" s="35" t="str">
        <f>IF($A61="","",IF(LEFT($A61,1)=M$13,$F61,""))</f>
        <v/>
      </c>
      <c r="N61" s="35" t="str">
        <f>IF($A61="","",IF(LEFT($A61,1)=N$13,$F61,""))</f>
        <v/>
      </c>
      <c r="O61" s="35" t="str">
        <f>IF($A61="","",IF(LEFT($A61,1)=O$13,$F61,""))</f>
        <v/>
      </c>
      <c r="P61" s="35" t="str">
        <f>IF($A61="","",IF(LEFT($A61,1)=P$13,$F61,""))</f>
        <v/>
      </c>
      <c r="Q61" s="35" t="str">
        <f>IF($A61="","",IF(LEFT($A61,1)=Q$13,$F61,""))</f>
        <v/>
      </c>
      <c r="R61" s="35"/>
      <c r="S61" s="29"/>
      <c r="T61" s="21" t="s">
        <v>274</v>
      </c>
      <c r="U61" s="21" t="s">
        <v>129</v>
      </c>
      <c r="V61" s="21" t="s">
        <v>160</v>
      </c>
      <c r="W61" s="21" t="s">
        <v>15</v>
      </c>
      <c r="X61" s="127" t="str">
        <f>IF(I61="","",I61)</f>
        <v/>
      </c>
    </row>
    <row r="62" spans="1:24">
      <c r="A62" s="36"/>
      <c r="B62" s="62" t="s">
        <v>114</v>
      </c>
      <c r="C62" s="37" t="str">
        <f>IF(A62="","",VLOOKUP($A$58,IF(LEN(A62)=2,U11BB,U11BA),VLOOKUP(LEFT(A62,1),club,6,FALSE),FALSE))</f>
        <v/>
      </c>
      <c r="D62" s="37" t="str">
        <f>IF(A62="","",VLOOKUP(LEFT(A62,1),club,2,FALSE))</f>
        <v/>
      </c>
      <c r="E62" s="93"/>
      <c r="F62" s="37">
        <f>Decsheets!$V$8</f>
        <v>5.0</v>
      </c>
      <c r="G62" s="21"/>
      <c r="H62" s="29"/>
      <c r="I62" s="188"/>
      <c r="J62" s="35" t="str">
        <f>IF($A62="","",IF(LEFT($A62,1)=J$13,$F62,""))</f>
        <v/>
      </c>
      <c r="K62" s="35" t="str">
        <f>IF($A62="","",IF(LEFT($A62,1)=K$13,$F62,""))</f>
        <v/>
      </c>
      <c r="L62" s="35" t="str">
        <f>IF($A62="","",IF(LEFT($A62,1)=L$13,$F62,""))</f>
        <v/>
      </c>
      <c r="M62" s="35" t="str">
        <f>IF($A62="","",IF(LEFT($A62,1)=M$13,$F62,""))</f>
        <v/>
      </c>
      <c r="N62" s="35" t="str">
        <f>IF($A62="","",IF(LEFT($A62,1)=N$13,$F62,""))</f>
        <v/>
      </c>
      <c r="O62" s="35" t="str">
        <f>IF($A62="","",IF(LEFT($A62,1)=O$13,$F62,""))</f>
        <v/>
      </c>
      <c r="P62" s="35" t="str">
        <f>IF($A62="","",IF(LEFT($A62,1)=P$13,$F62,""))</f>
        <v/>
      </c>
      <c r="Q62" s="35" t="str">
        <f>IF($A62="","",IF(LEFT($A62,1)=Q$13,$F62,""))</f>
        <v/>
      </c>
      <c r="R62" s="35"/>
      <c r="S62" s="29"/>
      <c r="T62" s="21" t="s">
        <v>274</v>
      </c>
      <c r="U62" s="21" t="s">
        <v>129</v>
      </c>
      <c r="V62" s="21" t="s">
        <v>160</v>
      </c>
      <c r="W62" s="21" t="s">
        <v>15</v>
      </c>
      <c r="X62" s="127" t="str">
        <f>IF(I62="","",I62)</f>
        <v/>
      </c>
    </row>
    <row r="63" spans="1:24">
      <c r="A63" s="36"/>
      <c r="B63" s="62" t="s">
        <v>115</v>
      </c>
      <c r="C63" s="37" t="str">
        <f>IF(A63="","",VLOOKUP($A$58,IF(LEN(A63)=2,U11BB,U11BA),VLOOKUP(LEFT(A63,1),club,6,FALSE),FALSE))</f>
        <v/>
      </c>
      <c r="D63" s="37" t="str">
        <f>IF(A63="","",VLOOKUP(LEFT(A63,1),club,2,FALSE))</f>
        <v/>
      </c>
      <c r="E63" s="93"/>
      <c r="F63" s="37">
        <f>Decsheets!$V$9</f>
        <v>4.0</v>
      </c>
      <c r="G63" s="21"/>
      <c r="H63" s="29"/>
      <c r="I63" s="188"/>
      <c r="J63" s="35" t="str">
        <f>IF($A63="","",IF(LEFT($A63,1)=J$13,$F63,""))</f>
        <v/>
      </c>
      <c r="K63" s="35" t="str">
        <f>IF($A63="","",IF(LEFT($A63,1)=K$13,$F63,""))</f>
        <v/>
      </c>
      <c r="L63" s="35" t="str">
        <f>IF($A63="","",IF(LEFT($A63,1)=L$13,$F63,""))</f>
        <v/>
      </c>
      <c r="M63" s="35" t="str">
        <f>IF($A63="","",IF(LEFT($A63,1)=M$13,$F63,""))</f>
        <v/>
      </c>
      <c r="N63" s="35" t="str">
        <f>IF($A63="","",IF(LEFT($A63,1)=N$13,$F63,""))</f>
        <v/>
      </c>
      <c r="O63" s="35" t="str">
        <f>IF($A63="","",IF(LEFT($A63,1)=O$13,$F63,""))</f>
        <v/>
      </c>
      <c r="P63" s="35" t="str">
        <f>IF($A63="","",IF(LEFT($A63,1)=P$13,$F63,""))</f>
        <v/>
      </c>
      <c r="Q63" s="35" t="str">
        <f>IF($A63="","",IF(LEFT($A63,1)=Q$13,$F63,""))</f>
        <v/>
      </c>
      <c r="R63" s="35"/>
      <c r="S63" s="29"/>
      <c r="T63" s="21" t="s">
        <v>274</v>
      </c>
      <c r="U63" s="21" t="s">
        <v>129</v>
      </c>
      <c r="V63" s="21" t="s">
        <v>160</v>
      </c>
      <c r="W63" s="21" t="s">
        <v>15</v>
      </c>
      <c r="X63" s="127" t="str">
        <f>IF(I63="","",I63)</f>
        <v/>
      </c>
    </row>
    <row r="64" spans="1:24">
      <c r="A64" s="36"/>
      <c r="B64" s="62" t="s">
        <v>116</v>
      </c>
      <c r="C64" s="37" t="str">
        <f>IF(A64="","",VLOOKUP($A$58,IF(LEN(A64)=2,U11BB,U11BA),VLOOKUP(LEFT(A64,1),club,6,FALSE),FALSE))</f>
        <v/>
      </c>
      <c r="D64" s="37" t="str">
        <f>IF(A64="","",VLOOKUP(LEFT(A64,1),club,2,FALSE))</f>
        <v/>
      </c>
      <c r="E64" s="93"/>
      <c r="F64" s="37">
        <f>Decsheets!$V$10</f>
        <v>3.0</v>
      </c>
      <c r="G64" s="21"/>
      <c r="H64" s="29"/>
      <c r="I64" s="188"/>
      <c r="J64" s="35" t="str">
        <f>IF($A64="","",IF(LEFT($A64,1)=J$13,$F64,""))</f>
        <v/>
      </c>
      <c r="K64" s="35" t="str">
        <f>IF($A64="","",IF(LEFT($A64,1)=K$13,$F64,""))</f>
        <v/>
      </c>
      <c r="L64" s="35" t="str">
        <f>IF($A64="","",IF(LEFT($A64,1)=L$13,$F64,""))</f>
        <v/>
      </c>
      <c r="M64" s="35" t="str">
        <f>IF($A64="","",IF(LEFT($A64,1)=M$13,$F64,""))</f>
        <v/>
      </c>
      <c r="N64" s="35" t="str">
        <f>IF($A64="","",IF(LEFT($A64,1)=N$13,$F64,""))</f>
        <v/>
      </c>
      <c r="O64" s="35" t="str">
        <f>IF($A64="","",IF(LEFT($A64,1)=O$13,$F64,""))</f>
        <v/>
      </c>
      <c r="P64" s="35" t="str">
        <f>IF($A64="","",IF(LEFT($A64,1)=P$13,$F64,""))</f>
        <v/>
      </c>
      <c r="Q64" s="35" t="str">
        <f>IF($A64="","",IF(LEFT($A64,1)=Q$13,$F64,""))</f>
        <v/>
      </c>
      <c r="R64" s="35"/>
      <c r="S64" s="29"/>
      <c r="T64" s="21" t="s">
        <v>274</v>
      </c>
      <c r="U64" s="21" t="s">
        <v>129</v>
      </c>
      <c r="V64" s="21" t="s">
        <v>160</v>
      </c>
      <c r="W64" s="21" t="s">
        <v>15</v>
      </c>
      <c r="X64" s="127" t="str">
        <f>IF(I64="","",I64)</f>
        <v/>
      </c>
    </row>
    <row r="65" spans="1:24">
      <c r="A65" s="36"/>
      <c r="B65" s="62" t="s">
        <v>117</v>
      </c>
      <c r="C65" s="37" t="str">
        <f>IF(A65="","",VLOOKUP($A$58,IF(LEN(A65)=2,U11BB,U11BA),VLOOKUP(LEFT(A65,1),club,6,FALSE),FALSE))</f>
        <v/>
      </c>
      <c r="D65" s="37" t="str">
        <f>IF(A65="","",VLOOKUP(LEFT(A65,1),club,2,FALSE))</f>
        <v/>
      </c>
      <c r="E65" s="93"/>
      <c r="F65" s="37">
        <f>Decsheets!$V$11</f>
        <v>2.0</v>
      </c>
      <c r="G65" s="21"/>
      <c r="H65" s="29"/>
      <c r="I65" s="188"/>
      <c r="J65" s="35" t="str">
        <f>IF($A65="","",IF(LEFT($A65,1)=J$13,$F65,""))</f>
        <v/>
      </c>
      <c r="K65" s="35" t="str">
        <f>IF($A65="","",IF(LEFT($A65,1)=K$13,$F65,""))</f>
        <v/>
      </c>
      <c r="L65" s="35" t="str">
        <f>IF($A65="","",IF(LEFT($A65,1)=L$13,$F65,""))</f>
        <v/>
      </c>
      <c r="M65" s="35" t="str">
        <f>IF($A65="","",IF(LEFT($A65,1)=M$13,$F65,""))</f>
        <v/>
      </c>
      <c r="N65" s="35" t="str">
        <f>IF($A65="","",IF(LEFT($A65,1)=N$13,$F65,""))</f>
        <v/>
      </c>
      <c r="O65" s="35" t="str">
        <f>IF($A65="","",IF(LEFT($A65,1)=O$13,$F65,""))</f>
        <v/>
      </c>
      <c r="P65" s="35" t="str">
        <f>IF($A65="","",IF(LEFT($A65,1)=P$13,$F65,""))</f>
        <v/>
      </c>
      <c r="Q65" s="35" t="str">
        <f>IF($A65="","",IF(LEFT($A65,1)=Q$13,$F65,""))</f>
        <v/>
      </c>
      <c r="R65" s="35"/>
      <c r="S65" s="29"/>
      <c r="T65" s="21" t="s">
        <v>274</v>
      </c>
      <c r="U65" s="21" t="s">
        <v>129</v>
      </c>
      <c r="V65" s="21" t="s">
        <v>160</v>
      </c>
      <c r="W65" s="21" t="s">
        <v>15</v>
      </c>
      <c r="X65" s="127" t="str">
        <f>IF(I65="","",I65)</f>
        <v/>
      </c>
    </row>
    <row r="66" spans="1:24">
      <c r="A66" s="36"/>
      <c r="B66" s="62" t="s">
        <v>118</v>
      </c>
      <c r="C66" s="37" t="str">
        <f>IF(A66="","",VLOOKUP($A$58,IF(LEN(A66)=2,U11BB,U11BA),VLOOKUP(LEFT(A66,1),club,6,FALSE),FALSE))</f>
        <v/>
      </c>
      <c r="D66" s="37" t="str">
        <f>IF(A66="","",VLOOKUP(LEFT(A66,1),club,2,FALSE))</f>
        <v/>
      </c>
      <c r="E66" s="93"/>
      <c r="F66" s="37">
        <f>Decsheets!$V$12</f>
        <v>1.0</v>
      </c>
      <c r="G66" s="21"/>
      <c r="H66" s="29"/>
      <c r="I66" s="188"/>
      <c r="J66" s="35" t="str">
        <f>IF($A66="","",IF(LEFT($A66,1)=J$13,$F66,""))</f>
        <v/>
      </c>
      <c r="K66" s="35" t="str">
        <f>IF($A66="","",IF(LEFT($A66,1)=K$13,$F66,""))</f>
        <v/>
      </c>
      <c r="L66" s="35" t="str">
        <f>IF($A66="","",IF(LEFT($A66,1)=L$13,$F66,""))</f>
        <v/>
      </c>
      <c r="M66" s="35" t="str">
        <f>IF($A66="","",IF(LEFT($A66,1)=M$13,$F66,""))</f>
        <v/>
      </c>
      <c r="N66" s="35" t="str">
        <f>IF($A66="","",IF(LEFT($A66,1)=N$13,$F66,""))</f>
        <v/>
      </c>
      <c r="O66" s="35" t="str">
        <f>IF($A66="","",IF(LEFT($A66,1)=O$13,$F66,""))</f>
        <v/>
      </c>
      <c r="P66" s="35" t="str">
        <f>IF($A66="","",IF(LEFT($A66,1)=P$13,$F66,""))</f>
        <v/>
      </c>
      <c r="Q66" s="35" t="str">
        <f>IF($A66="","",IF(LEFT($A66,1)=Q$13,$F66,""))</f>
        <v/>
      </c>
      <c r="R66" s="35">
        <f>SUM(Decsheets!$V$5:$V$12)-(SUM(J59:Q66))</f>
        <v>21.0</v>
      </c>
      <c r="S66" s="29"/>
      <c r="T66" s="21" t="s">
        <v>274</v>
      </c>
      <c r="U66" s="21" t="s">
        <v>129</v>
      </c>
      <c r="V66" s="21" t="s">
        <v>160</v>
      </c>
      <c r="W66" s="21" t="s">
        <v>15</v>
      </c>
      <c r="X66" s="127" t="str">
        <f>IF(I66="","",I66)</f>
        <v/>
      </c>
    </row>
    <row r="67" spans="1:24" s="21" customFormat="1">
      <c r="A67" s="32" t="s">
        <v>62</v>
      </c>
      <c r="B67" s="61"/>
      <c r="C67" s="40" t="s">
        <v>290</v>
      </c>
      <c r="D67" s="39"/>
      <c r="E67" s="115" t="s">
        <v>145</v>
      </c>
      <c r="F67" s="39"/>
      <c r="G67" s="29"/>
      <c r="H67" s="29"/>
      <c r="I67" s="29"/>
      <c r="J67" s="35"/>
      <c r="K67" s="35"/>
      <c r="L67" s="35"/>
      <c r="M67" s="35"/>
      <c r="N67" s="35"/>
      <c r="O67" s="35"/>
      <c r="P67" s="35"/>
      <c r="Q67" s="35"/>
      <c r="R67" s="35"/>
      <c r="S67" s="29" t="s">
        <v>166</v>
      </c>
      <c r="V67" s="21"/>
      <c r="W67" s="21"/>
      <c r="X67" s="21"/>
    </row>
    <row r="68" spans="1:24">
      <c r="A68" s="36" t="s">
        <v>141</v>
      </c>
      <c r="B68" s="62">
        <v>1.0</v>
      </c>
      <c r="C68" s="37" t="str">
        <f>IF(A68="","",VLOOKUP($A$67,IF(LEN(A68)=2,U11BB,U11BA),VLOOKUP(LEFT(A68,1),club,6,FALSE),FALSE))</f>
        <v>Brendon Oyoo</v>
      </c>
      <c r="D68" s="37" t="str">
        <f>IF(A68="","",VLOOKUP(LEFT(A68,1),club,2,FALSE))</f>
        <v>Barnet</v>
      </c>
      <c r="E68" s="93">
        <v>37.28</v>
      </c>
      <c r="F68" s="37">
        <f>Decsheets!$U$5</f>
        <v>16.0</v>
      </c>
      <c r="G68" s="29"/>
      <c r="H68" s="29"/>
      <c r="I68" s="39"/>
      <c r="J68" s="35" t="str">
        <f>IF($A68="","",IF(LEFT($A68,1)=J$13,$F68,""))</f>
        <v/>
      </c>
      <c r="K68" s="35" t="str">
        <f>IF($A68="","",IF(LEFT($A68,1)=K$13,$F68,""))</f>
        <v/>
      </c>
      <c r="L68" s="35" t="str">
        <f>IF($A68="","",IF(LEFT($A68,1)=L$13,$F68,""))</f>
        <v/>
      </c>
      <c r="M68" s="35" t="str">
        <f>IF($A68="","",IF(LEFT($A68,1)=M$13,$F68,""))</f>
        <v/>
      </c>
      <c r="N68" s="35" t="str">
        <f>IF($A68="","",IF(LEFT($A68,1)=N$13,$F68,""))</f>
        <v/>
      </c>
      <c r="O68" s="35" t="str">
        <f>IF($A68="","",IF(LEFT($A68,1)=O$13,$F68,""))</f>
        <v/>
      </c>
      <c r="P68" s="35">
        <f>IF($A68="","",IF(LEFT($A68,1)=P$13,$F68,""))</f>
        <v>16.0</v>
      </c>
      <c r="Q68" s="35" t="str">
        <f>IF($A68="","",IF(LEFT($A68,1)=Q$13,$F68,""))</f>
        <v/>
      </c>
      <c r="R68" s="35"/>
      <c r="S68" s="29"/>
      <c r="T68" s="21" t="s">
        <v>274</v>
      </c>
      <c r="U68" s="21" t="s">
        <v>129</v>
      </c>
      <c r="V68" s="21" t="s">
        <v>62</v>
      </c>
      <c r="W68" s="21" t="s">
        <v>10</v>
      </c>
    </row>
    <row r="69" spans="1:24">
      <c r="A69" s="36" t="s">
        <v>127</v>
      </c>
      <c r="B69" s="62">
        <v>2.0</v>
      </c>
      <c r="C69" s="37" t="str">
        <f>IF(A69="","",VLOOKUP($A$67,IF(LEN(A69)=2,U11BB,U11BA),VLOOKUP(LEFT(A69,1),club,6,FALSE),FALSE))</f>
        <v>Morris Rock</v>
      </c>
      <c r="D69" s="37" t="str">
        <f>IF(A69="","",VLOOKUP(LEFT(A69,1),club,2,FALSE))</f>
        <v>TVH</v>
      </c>
      <c r="E69" s="93">
        <v>31.95</v>
      </c>
      <c r="F69" s="37">
        <f>Decsheets!$U$6</f>
        <v>14.0</v>
      </c>
      <c r="G69" s="29"/>
      <c r="H69" s="29"/>
      <c r="I69" s="39"/>
      <c r="J69" s="35" t="str">
        <f>IF($A69="","",IF(LEFT($A69,1)=J$13,$F69,""))</f>
        <v/>
      </c>
      <c r="K69" s="35" t="str">
        <f>IF($A69="","",IF(LEFT($A69,1)=K$13,$F69,""))</f>
        <v/>
      </c>
      <c r="L69" s="35" t="str">
        <f>IF($A69="","",IF(LEFT($A69,1)=L$13,$F69,""))</f>
        <v/>
      </c>
      <c r="M69" s="35" t="str">
        <f>IF($A69="","",IF(LEFT($A69,1)=M$13,$F69,""))</f>
        <v/>
      </c>
      <c r="N69" s="35">
        <f>IF($A69="","",IF(LEFT($A69,1)=N$13,$F69,""))</f>
        <v>14.0</v>
      </c>
      <c r="O69" s="35" t="str">
        <f>IF($A69="","",IF(LEFT($A69,1)=O$13,$F69,""))</f>
        <v/>
      </c>
      <c r="P69" s="35" t="str">
        <f>IF($A69="","",IF(LEFT($A69,1)=P$13,$F69,""))</f>
        <v/>
      </c>
      <c r="Q69" s="35" t="str">
        <f>IF($A69="","",IF(LEFT($A69,1)=Q$13,$F69,""))</f>
        <v/>
      </c>
      <c r="R69" s="35"/>
      <c r="S69" s="29"/>
      <c r="T69" s="21" t="s">
        <v>274</v>
      </c>
      <c r="U69" s="21" t="s">
        <v>129</v>
      </c>
      <c r="V69" s="21" t="s">
        <v>62</v>
      </c>
      <c r="W69" s="21" t="s">
        <v>10</v>
      </c>
    </row>
    <row r="70" spans="1:24">
      <c r="A70" s="36" t="s">
        <v>135</v>
      </c>
      <c r="B70" s="62">
        <v>3.0</v>
      </c>
      <c r="C70" s="37" t="str">
        <f>IF(A70="","",VLOOKUP($A$67,IF(LEN(A70)=2,U11BB,U11BA),VLOOKUP(LEFT(A70,1),club,6,FALSE),FALSE))</f>
        <v>Max Kercher</v>
      </c>
      <c r="D70" s="37" t="str">
        <f>IF(A70="","",VLOOKUP(LEFT(A70,1),club,2,FALSE))</f>
        <v>Trent Park</v>
      </c>
      <c r="E70" s="93">
        <v>26.27</v>
      </c>
      <c r="F70" s="37">
        <f>Decsheets!$U$7</f>
        <v>12.0</v>
      </c>
      <c r="G70" s="29"/>
      <c r="H70" s="29"/>
      <c r="I70" s="39"/>
      <c r="J70" s="35" t="str">
        <f>IF($A70="","",IF(LEFT($A70,1)=J$13,$F70,""))</f>
        <v/>
      </c>
      <c r="K70" s="35" t="str">
        <f>IF($A70="","",IF(LEFT($A70,1)=K$13,$F70,""))</f>
        <v/>
      </c>
      <c r="L70" s="35" t="str">
        <f>IF($A70="","",IF(LEFT($A70,1)=L$13,$F70,""))</f>
        <v/>
      </c>
      <c r="M70" s="35" t="str">
        <f>IF($A70="","",IF(LEFT($A70,1)=M$13,$F70,""))</f>
        <v/>
      </c>
      <c r="N70" s="35" t="str">
        <f>IF($A70="","",IF(LEFT($A70,1)=N$13,$F70,""))</f>
        <v/>
      </c>
      <c r="O70" s="35">
        <f>IF($A70="","",IF(LEFT($A70,1)=O$13,$F70,""))</f>
        <v>12.0</v>
      </c>
      <c r="P70" s="35" t="str">
        <f>IF($A70="","",IF(LEFT($A70,1)=P$13,$F70,""))</f>
        <v/>
      </c>
      <c r="Q70" s="35" t="str">
        <f>IF($A70="","",IF(LEFT($A70,1)=Q$13,$F70,""))</f>
        <v/>
      </c>
      <c r="R70" s="35"/>
      <c r="S70" s="29"/>
      <c r="T70" s="21" t="s">
        <v>274</v>
      </c>
      <c r="U70" s="21" t="s">
        <v>129</v>
      </c>
      <c r="V70" s="21" t="s">
        <v>62</v>
      </c>
      <c r="W70" s="21" t="s">
        <v>10</v>
      </c>
    </row>
    <row r="71" spans="1:24">
      <c r="A71" s="36" t="s">
        <v>131</v>
      </c>
      <c r="B71" s="62" t="s">
        <v>114</v>
      </c>
      <c r="C71" s="37" t="str">
        <f>IF(A71="","",VLOOKUP($A$67,IF(LEN(A71)=2,U11BB,U11BA),VLOOKUP(LEFT(A71,1),club,6,FALSE),FALSE))</f>
        <v>Victor Bright</v>
      </c>
      <c r="D71" s="37" t="str">
        <f>IF(A71="","",VLOOKUP(LEFT(A71,1),club,2,FALSE))</f>
        <v>Highgate</v>
      </c>
      <c r="E71" s="93">
        <v>24.52</v>
      </c>
      <c r="F71" s="37">
        <f>Decsheets!$U$8</f>
        <v>10.0</v>
      </c>
      <c r="G71" s="29"/>
      <c r="H71" s="29"/>
      <c r="I71" s="39"/>
      <c r="J71" s="35" t="str">
        <f>IF($A71="","",IF(LEFT($A71,1)=J$13,$F71,""))</f>
        <v/>
      </c>
      <c r="K71" s="35" t="str">
        <f>IF($A71="","",IF(LEFT($A71,1)=K$13,$F71,""))</f>
        <v/>
      </c>
      <c r="L71" s="35">
        <f>IF($A71="","",IF(LEFT($A71,1)=L$13,$F71,""))</f>
        <v>10.0</v>
      </c>
      <c r="M71" s="35" t="str">
        <f>IF($A71="","",IF(LEFT($A71,1)=M$13,$F71,""))</f>
        <v/>
      </c>
      <c r="N71" s="35" t="str">
        <f>IF($A71="","",IF(LEFT($A71,1)=N$13,$F71,""))</f>
        <v/>
      </c>
      <c r="O71" s="35" t="str">
        <f>IF($A71="","",IF(LEFT($A71,1)=O$13,$F71,""))</f>
        <v/>
      </c>
      <c r="P71" s="35" t="str">
        <f>IF($A71="","",IF(LEFT($A71,1)=P$13,$F71,""))</f>
        <v/>
      </c>
      <c r="Q71" s="35" t="str">
        <f>IF($A71="","",IF(LEFT($A71,1)=Q$13,$F71,""))</f>
        <v/>
      </c>
      <c r="R71" s="35"/>
      <c r="S71" s="29"/>
      <c r="T71" s="21" t="s">
        <v>274</v>
      </c>
      <c r="U71" s="21" t="s">
        <v>129</v>
      </c>
      <c r="V71" s="21" t="s">
        <v>62</v>
      </c>
      <c r="W71" s="21" t="s">
        <v>10</v>
      </c>
    </row>
    <row r="72" spans="1:24">
      <c r="A72" s="36" t="s">
        <v>130</v>
      </c>
      <c r="B72" s="62" t="s">
        <v>115</v>
      </c>
      <c r="C72" s="37" t="str">
        <f>IF(A72="","",VLOOKUP($A$67,IF(LEN(A72)=2,U11BB,U11BA),VLOOKUP(LEFT(A72,1),club,6,FALSE),FALSE))</f>
        <v>Theo Kelly</v>
      </c>
      <c r="D72" s="37" t="str">
        <f>IF(A72="","",VLOOKUP(LEFT(A72,1),club,2,FALSE))</f>
        <v>Heathside</v>
      </c>
      <c r="E72" s="93">
        <v>24.42</v>
      </c>
      <c r="F72" s="37">
        <f>Decsheets!$U$9</f>
        <v>8.0</v>
      </c>
      <c r="G72" s="29"/>
      <c r="H72" s="29"/>
      <c r="I72" s="39"/>
      <c r="J72" s="35" t="str">
        <f>IF($A72="","",IF(LEFT($A72,1)=J$13,$F72,""))</f>
        <v/>
      </c>
      <c r="K72" s="35" t="str">
        <f>IF($A72="","",IF(LEFT($A72,1)=K$13,$F72,""))</f>
        <v/>
      </c>
      <c r="L72" s="35" t="str">
        <f>IF($A72="","",IF(LEFT($A72,1)=L$13,$F72,""))</f>
        <v/>
      </c>
      <c r="M72" s="35">
        <f>IF($A72="","",IF(LEFT($A72,1)=M$13,$F72,""))</f>
        <v>8.0</v>
      </c>
      <c r="N72" s="35" t="str">
        <f>IF($A72="","",IF(LEFT($A72,1)=N$13,$F72,""))</f>
        <v/>
      </c>
      <c r="O72" s="35" t="str">
        <f>IF($A72="","",IF(LEFT($A72,1)=O$13,$F72,""))</f>
        <v/>
      </c>
      <c r="P72" s="35" t="str">
        <f>IF($A72="","",IF(LEFT($A72,1)=P$13,$F72,""))</f>
        <v/>
      </c>
      <c r="Q72" s="35" t="str">
        <f>IF($A72="","",IF(LEFT($A72,1)=Q$13,$F72,""))</f>
        <v/>
      </c>
      <c r="R72" s="35"/>
      <c r="S72" s="29"/>
      <c r="T72" s="21" t="s">
        <v>274</v>
      </c>
      <c r="U72" s="21" t="s">
        <v>129</v>
      </c>
      <c r="V72" s="21" t="s">
        <v>62</v>
      </c>
      <c r="W72" s="21" t="s">
        <v>10</v>
      </c>
    </row>
    <row r="73" spans="1:24">
      <c r="A73" s="36"/>
      <c r="B73" s="62" t="s">
        <v>116</v>
      </c>
      <c r="C73" s="37" t="str">
        <f>IF(A73="","",VLOOKUP($A$67,IF(LEN(A73)=2,U11BB,U11BA),VLOOKUP(LEFT(A73,1),club,6,FALSE),FALSE))</f>
        <v/>
      </c>
      <c r="D73" s="37" t="str">
        <f>IF(A73="","",VLOOKUP(LEFT(A73,1),club,2,FALSE))</f>
        <v/>
      </c>
      <c r="E73" s="93"/>
      <c r="F73" s="37">
        <f>Decsheets!$U$10</f>
        <v>6.0</v>
      </c>
      <c r="G73" s="29"/>
      <c r="H73" s="29"/>
      <c r="I73" s="39"/>
      <c r="J73" s="35" t="str">
        <f>IF($A73="","",IF(LEFT($A73,1)=J$13,$F73,""))</f>
        <v/>
      </c>
      <c r="K73" s="35" t="str">
        <f>IF($A73="","",IF(LEFT($A73,1)=K$13,$F73,""))</f>
        <v/>
      </c>
      <c r="L73" s="35" t="str">
        <f>IF($A73="","",IF(LEFT($A73,1)=L$13,$F73,""))</f>
        <v/>
      </c>
      <c r="M73" s="35" t="str">
        <f>IF($A73="","",IF(LEFT($A73,1)=M$13,$F73,""))</f>
        <v/>
      </c>
      <c r="N73" s="35" t="str">
        <f>IF($A73="","",IF(LEFT($A73,1)=N$13,$F73,""))</f>
        <v/>
      </c>
      <c r="O73" s="35" t="str">
        <f>IF($A73="","",IF(LEFT($A73,1)=O$13,$F73,""))</f>
        <v/>
      </c>
      <c r="P73" s="35" t="str">
        <f>IF($A73="","",IF(LEFT($A73,1)=P$13,$F73,""))</f>
        <v/>
      </c>
      <c r="Q73" s="35" t="str">
        <f>IF($A73="","",IF(LEFT($A73,1)=Q$13,$F73,""))</f>
        <v/>
      </c>
      <c r="R73" s="35"/>
      <c r="S73" s="29"/>
      <c r="T73" s="21" t="s">
        <v>274</v>
      </c>
      <c r="U73" s="21" t="s">
        <v>129</v>
      </c>
      <c r="V73" s="21" t="s">
        <v>62</v>
      </c>
      <c r="W73" s="21" t="s">
        <v>10</v>
      </c>
    </row>
    <row r="74" spans="1:24">
      <c r="A74" s="36"/>
      <c r="B74" s="62" t="s">
        <v>117</v>
      </c>
      <c r="C74" s="37" t="str">
        <f>IF(A74="","",VLOOKUP($A$67,IF(LEN(A74)=2,U11BB,U11BA),VLOOKUP(LEFT(A74,1),club,6,FALSE),FALSE))</f>
        <v/>
      </c>
      <c r="D74" s="37" t="str">
        <f>IF(A74="","",VLOOKUP(LEFT(A74,1),club,2,FALSE))</f>
        <v/>
      </c>
      <c r="E74" s="93"/>
      <c r="F74" s="37">
        <f>Decsheets!$U$11</f>
        <v>4.0</v>
      </c>
      <c r="G74" s="29"/>
      <c r="H74" s="29"/>
      <c r="I74" s="39"/>
      <c r="J74" s="35" t="str">
        <f>IF($A74="","",IF(LEFT($A74,1)=J$13,$F74,""))</f>
        <v/>
      </c>
      <c r="K74" s="35" t="str">
        <f>IF($A74="","",IF(LEFT($A74,1)=K$13,$F74,""))</f>
        <v/>
      </c>
      <c r="L74" s="35" t="str">
        <f>IF($A74="","",IF(LEFT($A74,1)=L$13,$F74,""))</f>
        <v/>
      </c>
      <c r="M74" s="35" t="str">
        <f>IF($A74="","",IF(LEFT($A74,1)=M$13,$F74,""))</f>
        <v/>
      </c>
      <c r="N74" s="35" t="str">
        <f>IF($A74="","",IF(LEFT($A74,1)=N$13,$F74,""))</f>
        <v/>
      </c>
      <c r="O74" s="35" t="str">
        <f>IF($A74="","",IF(LEFT($A74,1)=O$13,$F74,""))</f>
        <v/>
      </c>
      <c r="P74" s="35" t="str">
        <f>IF($A74="","",IF(LEFT($A74,1)=P$13,$F74,""))</f>
        <v/>
      </c>
      <c r="Q74" s="35" t="str">
        <f>IF($A74="","",IF(LEFT($A74,1)=Q$13,$F74,""))</f>
        <v/>
      </c>
      <c r="R74" s="35"/>
      <c r="S74" s="29"/>
      <c r="T74" s="21" t="s">
        <v>274</v>
      </c>
      <c r="U74" s="21" t="s">
        <v>129</v>
      </c>
      <c r="V74" s="21" t="s">
        <v>62</v>
      </c>
      <c r="W74" s="21" t="s">
        <v>10</v>
      </c>
    </row>
    <row r="75" spans="1:24">
      <c r="A75" s="36"/>
      <c r="B75" s="62" t="s">
        <v>118</v>
      </c>
      <c r="C75" s="37" t="str">
        <f>IF(A75="","",VLOOKUP($A$67,IF(LEN(A75)=2,U11BB,U11BA),VLOOKUP(LEFT(A75,1),club,6,FALSE),FALSE))</f>
        <v/>
      </c>
      <c r="D75" s="37" t="str">
        <f>IF(A75="","",VLOOKUP(LEFT(A75,1),club,2,FALSE))</f>
        <v/>
      </c>
      <c r="E75" s="93"/>
      <c r="F75" s="37">
        <f>Decsheets!$U$12</f>
        <v>2.0</v>
      </c>
      <c r="G75" s="29"/>
      <c r="H75" s="29"/>
      <c r="I75" s="39"/>
      <c r="J75" s="35" t="str">
        <f>IF($A75="","",IF(LEFT($A75,1)=J$13,$F75,""))</f>
        <v/>
      </c>
      <c r="K75" s="35" t="str">
        <f>IF($A75="","",IF(LEFT($A75,1)=K$13,$F75,""))</f>
        <v/>
      </c>
      <c r="L75" s="35" t="str">
        <f>IF($A75="","",IF(LEFT($A75,1)=L$13,$F75,""))</f>
        <v/>
      </c>
      <c r="M75" s="35" t="str">
        <f>IF($A75="","",IF(LEFT($A75,1)=M$13,$F75,""))</f>
        <v/>
      </c>
      <c r="N75" s="35" t="str">
        <f>IF($A75="","",IF(LEFT($A75,1)=N$13,$F75,""))</f>
        <v/>
      </c>
      <c r="O75" s="35" t="str">
        <f>IF($A75="","",IF(LEFT($A75,1)=O$13,$F75,""))</f>
        <v/>
      </c>
      <c r="P75" s="35" t="str">
        <f>IF($A75="","",IF(LEFT($A75,1)=P$13,$F75,""))</f>
        <v/>
      </c>
      <c r="Q75" s="35" t="str">
        <f>IF($A75="","",IF(LEFT($A75,1)=Q$13,$F75,""))</f>
        <v/>
      </c>
      <c r="R75" s="35">
        <f>SUM(Decsheets!$U$5:$U$12)-(SUM(J68:Q75))</f>
        <v>12.0</v>
      </c>
      <c r="S75" s="29"/>
      <c r="T75" s="21" t="s">
        <v>274</v>
      </c>
      <c r="U75" s="21" t="s">
        <v>129</v>
      </c>
      <c r="V75" s="21" t="s">
        <v>62</v>
      </c>
      <c r="W75" s="21" t="s">
        <v>10</v>
      </c>
    </row>
    <row r="76" spans="1:24" s="21" customFormat="1">
      <c r="A76" s="32" t="s">
        <v>62</v>
      </c>
      <c r="B76" s="61"/>
      <c r="C76" s="40" t="s">
        <v>291</v>
      </c>
      <c r="D76" s="39"/>
      <c r="E76" s="115" t="s">
        <v>145</v>
      </c>
      <c r="F76" s="39"/>
      <c r="G76" s="29"/>
      <c r="H76" s="29"/>
      <c r="I76" s="39"/>
      <c r="J76" s="35"/>
      <c r="K76" s="35"/>
      <c r="L76" s="35"/>
      <c r="M76" s="35"/>
      <c r="N76" s="35"/>
      <c r="O76" s="35"/>
      <c r="P76" s="35"/>
      <c r="Q76" s="35"/>
      <c r="R76" s="35"/>
      <c r="S76" s="29" t="s">
        <v>168</v>
      </c>
      <c r="T76" s="21"/>
      <c r="U76" s="21"/>
      <c r="V76" s="21"/>
      <c r="W76" s="21"/>
      <c r="X76" s="21"/>
    </row>
    <row r="77" spans="1:24">
      <c r="A77" s="36" t="s">
        <v>132</v>
      </c>
      <c r="B77" s="62">
        <v>1.0</v>
      </c>
      <c r="C77" s="37" t="str">
        <f>IF(A77="","",VLOOKUP($A$76,IF(LEN(A77)=2,U11BB,U11BA),VLOOKUP(LEFT(A77,1),club,6,FALSE),FALSE))</f>
        <v>Zico Jones</v>
      </c>
      <c r="D77" s="37" t="str">
        <f>IF(A77="","",VLOOKUP(LEFT(A77,1),club,2,FALSE))</f>
        <v>Barnet</v>
      </c>
      <c r="E77" s="93">
        <v>18.38</v>
      </c>
      <c r="F77" s="37">
        <f>Decsheets!$V$5</f>
        <v>8.0</v>
      </c>
      <c r="G77" s="29"/>
      <c r="H77" s="29"/>
      <c r="I77" s="39"/>
      <c r="J77" s="35" t="str">
        <f>IF($A77="","",IF(LEFT($A77,1)=J$13,$F77,""))</f>
        <v/>
      </c>
      <c r="K77" s="35" t="str">
        <f>IF($A77="","",IF(LEFT($A77,1)=K$13,$F77,""))</f>
        <v/>
      </c>
      <c r="L77" s="35" t="str">
        <f>IF($A77="","",IF(LEFT($A77,1)=L$13,$F77,""))</f>
        <v/>
      </c>
      <c r="M77" s="35" t="str">
        <f>IF($A77="","",IF(LEFT($A77,1)=M$13,$F77,""))</f>
        <v/>
      </c>
      <c r="N77" s="35" t="str">
        <f>IF($A77="","",IF(LEFT($A77,1)=N$13,$F77,""))</f>
        <v/>
      </c>
      <c r="O77" s="35" t="str">
        <f>IF($A77="","",IF(LEFT($A77,1)=O$13,$F77,""))</f>
        <v/>
      </c>
      <c r="P77" s="35">
        <f>IF($A77="","",IF(LEFT($A77,1)=P$13,$F77,""))</f>
        <v>8.0</v>
      </c>
      <c r="Q77" s="35" t="str">
        <f>IF($A77="","",IF(LEFT($A77,1)=Q$13,$F77,""))</f>
        <v/>
      </c>
      <c r="R77" s="35"/>
      <c r="S77" s="29"/>
      <c r="T77" s="21" t="s">
        <v>274</v>
      </c>
      <c r="U77" s="21" t="s">
        <v>129</v>
      </c>
      <c r="V77" s="21" t="s">
        <v>62</v>
      </c>
      <c r="W77" s="21" t="s">
        <v>15</v>
      </c>
    </row>
    <row r="78" spans="1:24">
      <c r="A78" s="36"/>
      <c r="B78" s="62">
        <v>2.0</v>
      </c>
      <c r="C78" s="37" t="str">
        <f>IF(A78="","",VLOOKUP($A$76,IF(LEN(A78)=2,U11BB,U11BA),VLOOKUP(LEFT(A78,1),club,6,FALSE),FALSE))</f>
        <v/>
      </c>
      <c r="D78" s="37" t="str">
        <f>IF(A78="","",VLOOKUP(LEFT(A78,1),club,2,FALSE))</f>
        <v/>
      </c>
      <c r="E78" s="93"/>
      <c r="F78" s="37">
        <f>Decsheets!$V$6</f>
        <v>7.0</v>
      </c>
      <c r="G78" s="29"/>
      <c r="H78" s="29"/>
      <c r="I78" s="39"/>
      <c r="J78" s="35" t="str">
        <f>IF($A78="","",IF(LEFT($A78,1)=J$13,$F78,""))</f>
        <v/>
      </c>
      <c r="K78" s="35" t="str">
        <f>IF($A78="","",IF(LEFT($A78,1)=K$13,$F78,""))</f>
        <v/>
      </c>
      <c r="L78" s="35" t="str">
        <f>IF($A78="","",IF(LEFT($A78,1)=L$13,$F78,""))</f>
        <v/>
      </c>
      <c r="M78" s="35" t="str">
        <f>IF($A78="","",IF(LEFT($A78,1)=M$13,$F78,""))</f>
        <v/>
      </c>
      <c r="N78" s="35" t="str">
        <f>IF($A78="","",IF(LEFT($A78,1)=N$13,$F78,""))</f>
        <v/>
      </c>
      <c r="O78" s="35" t="str">
        <f>IF($A78="","",IF(LEFT($A78,1)=O$13,$F78,""))</f>
        <v/>
      </c>
      <c r="P78" s="35" t="str">
        <f>IF($A78="","",IF(LEFT($A78,1)=P$13,$F78,""))</f>
        <v/>
      </c>
      <c r="Q78" s="35" t="str">
        <f>IF($A78="","",IF(LEFT($A78,1)=Q$13,$F78,""))</f>
        <v/>
      </c>
      <c r="R78" s="35"/>
      <c r="S78" s="29"/>
      <c r="T78" s="21" t="s">
        <v>274</v>
      </c>
      <c r="U78" s="21" t="s">
        <v>129</v>
      </c>
      <c r="V78" s="21" t="s">
        <v>62</v>
      </c>
      <c r="W78" s="21" t="s">
        <v>15</v>
      </c>
    </row>
    <row r="79" spans="1:24">
      <c r="A79" s="36"/>
      <c r="B79" s="62">
        <v>3.0</v>
      </c>
      <c r="C79" s="37" t="str">
        <f>IF(A79="","",VLOOKUP($A$76,IF(LEN(A79)=2,U11BB,U11BA),VLOOKUP(LEFT(A79,1),club,6,FALSE),FALSE))</f>
        <v/>
      </c>
      <c r="D79" s="37" t="str">
        <f>IF(A79="","",VLOOKUP(LEFT(A79,1),club,2,FALSE))</f>
        <v/>
      </c>
      <c r="E79" s="93"/>
      <c r="F79" s="37">
        <f>Decsheets!$V$7</f>
        <v>6.0</v>
      </c>
      <c r="G79" s="29"/>
      <c r="H79" s="29"/>
      <c r="I79" s="39"/>
      <c r="J79" s="35" t="str">
        <f>IF($A79="","",IF(LEFT($A79,1)=J$13,$F79,""))</f>
        <v/>
      </c>
      <c r="K79" s="35" t="str">
        <f>IF($A79="","",IF(LEFT($A79,1)=K$13,$F79,""))</f>
        <v/>
      </c>
      <c r="L79" s="35" t="str">
        <f>IF($A79="","",IF(LEFT($A79,1)=L$13,$F79,""))</f>
        <v/>
      </c>
      <c r="M79" s="35" t="str">
        <f>IF($A79="","",IF(LEFT($A79,1)=M$13,$F79,""))</f>
        <v/>
      </c>
      <c r="N79" s="35" t="str">
        <f>IF($A79="","",IF(LEFT($A79,1)=N$13,$F79,""))</f>
        <v/>
      </c>
      <c r="O79" s="35" t="str">
        <f>IF($A79="","",IF(LEFT($A79,1)=O$13,$F79,""))</f>
        <v/>
      </c>
      <c r="P79" s="35" t="str">
        <f>IF($A79="","",IF(LEFT($A79,1)=P$13,$F79,""))</f>
        <v/>
      </c>
      <c r="Q79" s="35" t="str">
        <f>IF($A79="","",IF(LEFT($A79,1)=Q$13,$F79,""))</f>
        <v/>
      </c>
      <c r="R79" s="35"/>
      <c r="S79" s="29"/>
      <c r="T79" s="21" t="s">
        <v>274</v>
      </c>
      <c r="U79" s="21" t="s">
        <v>129</v>
      </c>
      <c r="V79" s="21" t="s">
        <v>62</v>
      </c>
      <c r="W79" s="21" t="s">
        <v>15</v>
      </c>
    </row>
    <row r="80" spans="1:24">
      <c r="A80" s="36"/>
      <c r="B80" s="62" t="s">
        <v>114</v>
      </c>
      <c r="C80" s="37" t="str">
        <f>IF(A80="","",VLOOKUP($A$76,IF(LEN(A80)=2,U11BB,U11BA),VLOOKUP(LEFT(A80,1),club,6,FALSE),FALSE))</f>
        <v/>
      </c>
      <c r="D80" s="37" t="str">
        <f>IF(A80="","",VLOOKUP(LEFT(A80,1),club,2,FALSE))</f>
        <v/>
      </c>
      <c r="E80" s="93"/>
      <c r="F80" s="37">
        <f>Decsheets!$V$8</f>
        <v>5.0</v>
      </c>
      <c r="G80" s="29"/>
      <c r="H80" s="29"/>
      <c r="I80" s="39"/>
      <c r="J80" s="35" t="str">
        <f>IF($A80="","",IF(LEFT($A80,1)=J$13,$F80,""))</f>
        <v/>
      </c>
      <c r="K80" s="35" t="str">
        <f>IF($A80="","",IF(LEFT($A80,1)=K$13,$F80,""))</f>
        <v/>
      </c>
      <c r="L80" s="35" t="str">
        <f>IF($A80="","",IF(LEFT($A80,1)=L$13,$F80,""))</f>
        <v/>
      </c>
      <c r="M80" s="35" t="str">
        <f>IF($A80="","",IF(LEFT($A80,1)=M$13,$F80,""))</f>
        <v/>
      </c>
      <c r="N80" s="35" t="str">
        <f>IF($A80="","",IF(LEFT($A80,1)=N$13,$F80,""))</f>
        <v/>
      </c>
      <c r="O80" s="35" t="str">
        <f>IF($A80="","",IF(LEFT($A80,1)=O$13,$F80,""))</f>
        <v/>
      </c>
      <c r="P80" s="35" t="str">
        <f>IF($A80="","",IF(LEFT($A80,1)=P$13,$F80,""))</f>
        <v/>
      </c>
      <c r="Q80" s="35" t="str">
        <f>IF($A80="","",IF(LEFT($A80,1)=Q$13,$F80,""))</f>
        <v/>
      </c>
      <c r="R80" s="35"/>
      <c r="S80" s="29"/>
      <c r="T80" s="21" t="s">
        <v>274</v>
      </c>
      <c r="U80" s="21" t="s">
        <v>129</v>
      </c>
      <c r="V80" s="21" t="s">
        <v>62</v>
      </c>
      <c r="W80" s="21" t="s">
        <v>15</v>
      </c>
    </row>
    <row r="81" spans="1:24">
      <c r="A81" s="36"/>
      <c r="B81" s="62" t="s">
        <v>115</v>
      </c>
      <c r="C81" s="37" t="str">
        <f>IF(A81="","",VLOOKUP($A$76,IF(LEN(A81)=2,U11BB,U11BA),VLOOKUP(LEFT(A81,1),club,6,FALSE),FALSE))</f>
        <v/>
      </c>
      <c r="D81" s="37" t="str">
        <f>IF(A81="","",VLOOKUP(LEFT(A81,1),club,2,FALSE))</f>
        <v/>
      </c>
      <c r="E81" s="93"/>
      <c r="F81" s="37">
        <f>Decsheets!$V$9</f>
        <v>4.0</v>
      </c>
      <c r="G81" s="29"/>
      <c r="H81" s="29"/>
      <c r="I81" s="39"/>
      <c r="J81" s="35" t="str">
        <f>IF($A81="","",IF(LEFT($A81,1)=J$13,$F81,""))</f>
        <v/>
      </c>
      <c r="K81" s="35" t="str">
        <f>IF($A81="","",IF(LEFT($A81,1)=K$13,$F81,""))</f>
        <v/>
      </c>
      <c r="L81" s="35" t="str">
        <f>IF($A81="","",IF(LEFT($A81,1)=L$13,$F81,""))</f>
        <v/>
      </c>
      <c r="M81" s="35" t="str">
        <f>IF($A81="","",IF(LEFT($A81,1)=M$13,$F81,""))</f>
        <v/>
      </c>
      <c r="N81" s="35" t="str">
        <f>IF($A81="","",IF(LEFT($A81,1)=N$13,$F81,""))</f>
        <v/>
      </c>
      <c r="O81" s="35" t="str">
        <f>IF($A81="","",IF(LEFT($A81,1)=O$13,$F81,""))</f>
        <v/>
      </c>
      <c r="P81" s="35" t="str">
        <f>IF($A81="","",IF(LEFT($A81,1)=P$13,$F81,""))</f>
        <v/>
      </c>
      <c r="Q81" s="35" t="str">
        <f>IF($A81="","",IF(LEFT($A81,1)=Q$13,$F81,""))</f>
        <v/>
      </c>
      <c r="R81" s="35"/>
      <c r="S81" s="29"/>
      <c r="T81" s="21" t="s">
        <v>274</v>
      </c>
      <c r="U81" s="21" t="s">
        <v>129</v>
      </c>
      <c r="V81" s="21" t="s">
        <v>62</v>
      </c>
      <c r="W81" s="21" t="s">
        <v>15</v>
      </c>
    </row>
    <row r="82" spans="1:24">
      <c r="A82" s="36"/>
      <c r="B82" s="62" t="s">
        <v>116</v>
      </c>
      <c r="C82" s="37" t="str">
        <f>IF(A82="","",VLOOKUP($A$76,IF(LEN(A82)=2,U11BB,U11BA),VLOOKUP(LEFT(A82,1),club,6,FALSE),FALSE))</f>
        <v/>
      </c>
      <c r="D82" s="37" t="str">
        <f>IF(A82="","",VLOOKUP(LEFT(A82,1),club,2,FALSE))</f>
        <v/>
      </c>
      <c r="E82" s="93"/>
      <c r="F82" s="37">
        <f>Decsheets!$V$10</f>
        <v>3.0</v>
      </c>
      <c r="G82" s="29"/>
      <c r="H82" s="29"/>
      <c r="I82" s="39"/>
      <c r="J82" s="35" t="str">
        <f>IF($A82="","",IF(LEFT($A82,1)=J$13,$F82,""))</f>
        <v/>
      </c>
      <c r="K82" s="35" t="str">
        <f>IF($A82="","",IF(LEFT($A82,1)=K$13,$F82,""))</f>
        <v/>
      </c>
      <c r="L82" s="35" t="str">
        <f>IF($A82="","",IF(LEFT($A82,1)=L$13,$F82,""))</f>
        <v/>
      </c>
      <c r="M82" s="35" t="str">
        <f>IF($A82="","",IF(LEFT($A82,1)=M$13,$F82,""))</f>
        <v/>
      </c>
      <c r="N82" s="35" t="str">
        <f>IF($A82="","",IF(LEFT($A82,1)=N$13,$F82,""))</f>
        <v/>
      </c>
      <c r="O82" s="35" t="str">
        <f>IF($A82="","",IF(LEFT($A82,1)=O$13,$F82,""))</f>
        <v/>
      </c>
      <c r="P82" s="35" t="str">
        <f>IF($A82="","",IF(LEFT($A82,1)=P$13,$F82,""))</f>
        <v/>
      </c>
      <c r="Q82" s="35" t="str">
        <f>IF($A82="","",IF(LEFT($A82,1)=Q$13,$F82,""))</f>
        <v/>
      </c>
      <c r="R82" s="35"/>
      <c r="S82" s="29"/>
      <c r="T82" s="21" t="s">
        <v>274</v>
      </c>
      <c r="U82" s="21" t="s">
        <v>129</v>
      </c>
      <c r="V82" s="21" t="s">
        <v>62</v>
      </c>
      <c r="W82" s="21" t="s">
        <v>15</v>
      </c>
    </row>
    <row r="83" spans="1:24">
      <c r="A83" s="36"/>
      <c r="B83" s="62" t="s">
        <v>117</v>
      </c>
      <c r="C83" s="37" t="str">
        <f>IF(A83="","",VLOOKUP($A$76,IF(LEN(A83)=2,U11BB,U11BA),VLOOKUP(LEFT(A83,1),club,6,FALSE),FALSE))</f>
        <v/>
      </c>
      <c r="D83" s="37" t="str">
        <f>IF(A83="","",VLOOKUP(LEFT(A83,1),club,2,FALSE))</f>
        <v/>
      </c>
      <c r="E83" s="93"/>
      <c r="F83" s="37">
        <f>Decsheets!$V$11</f>
        <v>2.0</v>
      </c>
      <c r="G83" s="29"/>
      <c r="H83" s="29"/>
      <c r="I83" s="39"/>
      <c r="J83" s="35" t="str">
        <f>IF($A83="","",IF(LEFT($A83,1)=J$13,$F83,""))</f>
        <v/>
      </c>
      <c r="K83" s="35" t="str">
        <f>IF($A83="","",IF(LEFT($A83,1)=K$13,$F83,""))</f>
        <v/>
      </c>
      <c r="L83" s="35" t="str">
        <f>IF($A83="","",IF(LEFT($A83,1)=L$13,$F83,""))</f>
        <v/>
      </c>
      <c r="M83" s="35" t="str">
        <f>IF($A83="","",IF(LEFT($A83,1)=M$13,$F83,""))</f>
        <v/>
      </c>
      <c r="N83" s="35" t="str">
        <f>IF($A83="","",IF(LEFT($A83,1)=N$13,$F83,""))</f>
        <v/>
      </c>
      <c r="O83" s="35" t="str">
        <f>IF($A83="","",IF(LEFT($A83,1)=O$13,$F83,""))</f>
        <v/>
      </c>
      <c r="P83" s="35" t="str">
        <f>IF($A83="","",IF(LEFT($A83,1)=P$13,$F83,""))</f>
        <v/>
      </c>
      <c r="Q83" s="35" t="str">
        <f>IF($A83="","",IF(LEFT($A83,1)=Q$13,$F83,""))</f>
        <v/>
      </c>
      <c r="R83" s="35"/>
      <c r="S83" s="29"/>
      <c r="T83" s="21" t="s">
        <v>274</v>
      </c>
      <c r="U83" s="21" t="s">
        <v>129</v>
      </c>
      <c r="V83" s="21" t="s">
        <v>62</v>
      </c>
      <c r="W83" s="21" t="s">
        <v>15</v>
      </c>
    </row>
    <row r="84" spans="1:24">
      <c r="A84" s="36"/>
      <c r="B84" s="62" t="s">
        <v>118</v>
      </c>
      <c r="C84" s="37" t="str">
        <f>IF(A84="","",VLOOKUP($A$76,IF(LEN(A84)=2,U11BB,U11BA),VLOOKUP(LEFT(A84,1),club,6,FALSE),FALSE))</f>
        <v/>
      </c>
      <c r="D84" s="37" t="str">
        <f>IF(A84="","",VLOOKUP(LEFT(A84,1),club,2,FALSE))</f>
        <v/>
      </c>
      <c r="E84" s="93"/>
      <c r="F84" s="37">
        <f>Decsheets!$V$12</f>
        <v>1.0</v>
      </c>
      <c r="G84" s="29"/>
      <c r="H84" s="29"/>
      <c r="I84" s="39"/>
      <c r="J84" s="35" t="str">
        <f>IF($A84="","",IF(LEFT($A84,1)=J$13,$F84,""))</f>
        <v/>
      </c>
      <c r="K84" s="35" t="str">
        <f>IF($A84="","",IF(LEFT($A84,1)=K$13,$F84,""))</f>
        <v/>
      </c>
      <c r="L84" s="35" t="str">
        <f>IF($A84="","",IF(LEFT($A84,1)=L$13,$F84,""))</f>
        <v/>
      </c>
      <c r="M84" s="35" t="str">
        <f>IF($A84="","",IF(LEFT($A84,1)=M$13,$F84,""))</f>
        <v/>
      </c>
      <c r="N84" s="35" t="str">
        <f>IF($A84="","",IF(LEFT($A84,1)=N$13,$F84,""))</f>
        <v/>
      </c>
      <c r="O84" s="35" t="str">
        <f>IF($A84="","",IF(LEFT($A84,1)=O$13,$F84,""))</f>
        <v/>
      </c>
      <c r="P84" s="35" t="str">
        <f>IF($A84="","",IF(LEFT($A84,1)=P$13,$F84,""))</f>
        <v/>
      </c>
      <c r="Q84" s="35" t="str">
        <f>IF($A84="","",IF(LEFT($A84,1)=Q$13,$F84,""))</f>
        <v/>
      </c>
      <c r="R84" s="35">
        <f>SUM(Decsheets!$V$5:$V$12)-(SUM(J77:Q84))</f>
        <v>28.0</v>
      </c>
      <c r="S84" s="29"/>
      <c r="T84" s="21" t="s">
        <v>274</v>
      </c>
      <c r="U84" s="21" t="s">
        <v>129</v>
      </c>
      <c r="V84" s="21" t="s">
        <v>62</v>
      </c>
      <c r="W84" s="21" t="s">
        <v>15</v>
      </c>
    </row>
    <row r="85" spans="1:24" s="21" customFormat="1">
      <c r="A85" s="32" t="s">
        <v>169</v>
      </c>
      <c r="B85" s="61"/>
      <c r="C85" s="40" t="s">
        <v>292</v>
      </c>
      <c r="D85" s="39"/>
      <c r="E85" s="28" t="s">
        <v>145</v>
      </c>
      <c r="F85" s="39"/>
      <c r="G85" s="29"/>
      <c r="H85" s="29"/>
      <c r="I85" s="29"/>
      <c r="J85" s="35"/>
      <c r="K85" s="35"/>
      <c r="L85" s="35"/>
      <c r="M85" s="35"/>
      <c r="N85" s="35"/>
      <c r="O85" s="35"/>
      <c r="P85" s="35"/>
      <c r="Q85" s="35"/>
      <c r="R85" s="35"/>
      <c r="S85" s="29" t="s">
        <v>169</v>
      </c>
      <c r="V85" s="21"/>
      <c r="W85" s="21"/>
      <c r="X85" s="21"/>
    </row>
    <row r="86" spans="1:24">
      <c r="A86" s="36" t="s">
        <v>132</v>
      </c>
      <c r="B86" s="62">
        <v>1.0</v>
      </c>
      <c r="C86" s="37" t="str">
        <f>IF(A86="","",VLOOKUP($A$85,IF(LEN(A86)=2,U11BB,U11BA),VLOOKUP(LEFT(A86,1),club,6,FALSE),FALSE))</f>
        <v>Barnet</v>
      </c>
      <c r="D86" s="37" t="str">
        <f>IF(A86="","",VLOOKUP(LEFT(A86,1),club,2,FALSE))</f>
        <v>Barnet</v>
      </c>
      <c r="E86" s="93">
        <v>69.12</v>
      </c>
      <c r="F86" s="37">
        <f>Decsheets!$U$5</f>
        <v>16.0</v>
      </c>
      <c r="G86" s="29"/>
      <c r="H86" s="29"/>
      <c r="I86" s="39"/>
      <c r="J86" s="35" t="str">
        <f>IF($A86="","",IF(LEFT($A86,1)=J$13,$F86,""))</f>
        <v/>
      </c>
      <c r="K86" s="35" t="str">
        <f>IF($A86="","",IF(LEFT($A86,1)=K$13,$F86,""))</f>
        <v/>
      </c>
      <c r="L86" s="35" t="str">
        <f>IF($A86="","",IF(LEFT($A86,1)=L$13,$F86,""))</f>
        <v/>
      </c>
      <c r="M86" s="35" t="str">
        <f>IF($A86="","",IF(LEFT($A86,1)=M$13,$F86,""))</f>
        <v/>
      </c>
      <c r="N86" s="35" t="str">
        <f>IF($A86="","",IF(LEFT($A86,1)=N$13,$F86,""))</f>
        <v/>
      </c>
      <c r="O86" s="35" t="str">
        <f>IF($A86="","",IF(LEFT($A86,1)=O$13,$F86,""))</f>
        <v/>
      </c>
      <c r="P86" s="35">
        <f>IF($A86="","",IF(LEFT($A86,1)=P$13,$F86,""))</f>
        <v>16.0</v>
      </c>
      <c r="Q86" s="35" t="str">
        <f>IF($A86="","",IF(LEFT($A86,1)=Q$13,$F86,""))</f>
        <v/>
      </c>
      <c r="R86" s="35"/>
      <c r="S86" s="29"/>
      <c r="T86" s="21" t="s">
        <v>274</v>
      </c>
      <c r="U86" s="21" t="s">
        <v>129</v>
      </c>
      <c r="V86" s="21" t="s">
        <v>169</v>
      </c>
    </row>
    <row r="87" spans="1:24">
      <c r="A87" s="36" t="s">
        <v>131</v>
      </c>
      <c r="B87" s="62">
        <v>2.0</v>
      </c>
      <c r="C87" s="37" t="str">
        <f>IF(A87="","",VLOOKUP($A$85,IF(LEN(A87)=2,U11BB,U11BA),VLOOKUP(LEFT(A87,1),club,6,FALSE),FALSE))</f>
        <v>Highgate</v>
      </c>
      <c r="D87" s="37" t="str">
        <f>IF(A87="","",VLOOKUP(LEFT(A87,1),club,2,FALSE))</f>
        <v>Highgate</v>
      </c>
      <c r="E87" s="93">
        <v>70.06</v>
      </c>
      <c r="F87" s="37">
        <f>Decsheets!$U$6</f>
        <v>14.0</v>
      </c>
      <c r="G87" s="29"/>
      <c r="H87" s="29"/>
      <c r="I87" s="39"/>
      <c r="J87" s="35" t="str">
        <f>IF($A87="","",IF(LEFT($A87,1)=J$13,$F87,""))</f>
        <v/>
      </c>
      <c r="K87" s="35" t="str">
        <f>IF($A87="","",IF(LEFT($A87,1)=K$13,$F87,""))</f>
        <v/>
      </c>
      <c r="L87" s="35">
        <f>IF($A87="","",IF(LEFT($A87,1)=L$13,$F87,""))</f>
        <v>14.0</v>
      </c>
      <c r="M87" s="35" t="str">
        <f>IF($A87="","",IF(LEFT($A87,1)=M$13,$F87,""))</f>
        <v/>
      </c>
      <c r="N87" s="35" t="str">
        <f>IF($A87="","",IF(LEFT($A87,1)=N$13,$F87,""))</f>
        <v/>
      </c>
      <c r="O87" s="35" t="str">
        <f>IF($A87="","",IF(LEFT($A87,1)=O$13,$F87,""))</f>
        <v/>
      </c>
      <c r="P87" s="35" t="str">
        <f>IF($A87="","",IF(LEFT($A87,1)=P$13,$F87,""))</f>
        <v/>
      </c>
      <c r="Q87" s="35" t="str">
        <f>IF($A87="","",IF(LEFT($A87,1)=Q$13,$F87,""))</f>
        <v/>
      </c>
      <c r="R87" s="35"/>
      <c r="S87" s="29"/>
      <c r="T87" s="21" t="s">
        <v>274</v>
      </c>
      <c r="U87" s="21" t="s">
        <v>129</v>
      </c>
      <c r="V87" s="21" t="s">
        <v>169</v>
      </c>
    </row>
    <row r="88" spans="1:24">
      <c r="A88" s="36"/>
      <c r="B88" s="62">
        <v>3.0</v>
      </c>
      <c r="C88" s="37" t="str">
        <f>IF(A88="","",VLOOKUP($A$85,IF(LEN(A88)=2,U11BB,U11BA),VLOOKUP(LEFT(A88,1),club,6,FALSE),FALSE))</f>
        <v/>
      </c>
      <c r="D88" s="37" t="str">
        <f>IF(A88="","",VLOOKUP(LEFT(A88,1),club,2,FALSE))</f>
        <v/>
      </c>
      <c r="E88" s="93"/>
      <c r="F88" s="37">
        <f>Decsheets!$U$7</f>
        <v>12.0</v>
      </c>
      <c r="G88" s="29"/>
      <c r="H88" s="29"/>
      <c r="I88" s="39"/>
      <c r="J88" s="35" t="str">
        <f>IF($A88="","",IF(LEFT($A88,1)=J$13,$F88,""))</f>
        <v/>
      </c>
      <c r="K88" s="35" t="str">
        <f>IF($A88="","",IF(LEFT($A88,1)=K$13,$F88,""))</f>
        <v/>
      </c>
      <c r="L88" s="35" t="str">
        <f>IF($A88="","",IF(LEFT($A88,1)=L$13,$F88,""))</f>
        <v/>
      </c>
      <c r="M88" s="35" t="str">
        <f>IF($A88="","",IF(LEFT($A88,1)=M$13,$F88,""))</f>
        <v/>
      </c>
      <c r="N88" s="35" t="str">
        <f>IF($A88="","",IF(LEFT($A88,1)=N$13,$F88,""))</f>
        <v/>
      </c>
      <c r="O88" s="35" t="str">
        <f>IF($A88="","",IF(LEFT($A88,1)=O$13,$F88,""))</f>
        <v/>
      </c>
      <c r="P88" s="35" t="str">
        <f>IF($A88="","",IF(LEFT($A88,1)=P$13,$F88,""))</f>
        <v/>
      </c>
      <c r="Q88" s="35" t="str">
        <f>IF($A88="","",IF(LEFT($A88,1)=Q$13,$F88,""))</f>
        <v/>
      </c>
      <c r="R88" s="35"/>
      <c r="S88" s="29"/>
      <c r="T88" s="21" t="s">
        <v>274</v>
      </c>
      <c r="U88" s="21" t="s">
        <v>129</v>
      </c>
      <c r="V88" s="21" t="s">
        <v>169</v>
      </c>
    </row>
    <row r="89" spans="1:24">
      <c r="A89" s="36"/>
      <c r="B89" s="62" t="s">
        <v>114</v>
      </c>
      <c r="C89" s="37" t="str">
        <f>IF(A89="","",VLOOKUP($A$85,IF(LEN(A89)=2,U11BB,U11BA),VLOOKUP(LEFT(A89,1),club,6,FALSE),FALSE))</f>
        <v/>
      </c>
      <c r="D89" s="37" t="str">
        <f>IF(A89="","",VLOOKUP(LEFT(A89,1),club,2,FALSE))</f>
        <v/>
      </c>
      <c r="E89" s="93"/>
      <c r="F89" s="37">
        <f>Decsheets!$U$8</f>
        <v>10.0</v>
      </c>
      <c r="G89" s="29"/>
      <c r="H89" s="29"/>
      <c r="I89" s="39"/>
      <c r="J89" s="35" t="str">
        <f>IF($A89="","",IF(LEFT($A89,1)=J$13,$F89,""))</f>
        <v/>
      </c>
      <c r="K89" s="35" t="str">
        <f>IF($A89="","",IF(LEFT($A89,1)=K$13,$F89,""))</f>
        <v/>
      </c>
      <c r="L89" s="35" t="str">
        <f>IF($A89="","",IF(LEFT($A89,1)=L$13,$F89,""))</f>
        <v/>
      </c>
      <c r="M89" s="35" t="str">
        <f>IF($A89="","",IF(LEFT($A89,1)=M$13,$F89,""))</f>
        <v/>
      </c>
      <c r="N89" s="35" t="str">
        <f>IF($A89="","",IF(LEFT($A89,1)=N$13,$F89,""))</f>
        <v/>
      </c>
      <c r="O89" s="35" t="str">
        <f>IF($A89="","",IF(LEFT($A89,1)=O$13,$F89,""))</f>
        <v/>
      </c>
      <c r="P89" s="35" t="str">
        <f>IF($A89="","",IF(LEFT($A89,1)=P$13,$F89,""))</f>
        <v/>
      </c>
      <c r="Q89" s="35" t="str">
        <f>IF($A89="","",IF(LEFT($A89,1)=Q$13,$F89,""))</f>
        <v/>
      </c>
      <c r="R89" s="35"/>
      <c r="S89" s="29"/>
      <c r="T89" s="21" t="s">
        <v>274</v>
      </c>
      <c r="U89" s="21" t="s">
        <v>129</v>
      </c>
      <c r="V89" s="21" t="s">
        <v>169</v>
      </c>
    </row>
    <row r="90" spans="1:24">
      <c r="A90" s="36"/>
      <c r="B90" s="62" t="s">
        <v>115</v>
      </c>
      <c r="C90" s="37" t="str">
        <f>IF(A90="","",VLOOKUP($A$85,IF(LEN(A90)=2,U11BB,U11BA),VLOOKUP(LEFT(A90,1),club,6,FALSE),FALSE))</f>
        <v/>
      </c>
      <c r="D90" s="37" t="str">
        <f>IF(A90="","",VLOOKUP(LEFT(A90,1),club,2,FALSE))</f>
        <v/>
      </c>
      <c r="E90" s="93"/>
      <c r="F90" s="37">
        <f>Decsheets!$U$9</f>
        <v>8.0</v>
      </c>
      <c r="G90" s="29"/>
      <c r="H90" s="29"/>
      <c r="I90" s="39"/>
      <c r="J90" s="35" t="str">
        <f>IF($A90="","",IF(LEFT($A90,1)=J$13,$F90,""))</f>
        <v/>
      </c>
      <c r="K90" s="35" t="str">
        <f>IF($A90="","",IF(LEFT($A90,1)=K$13,$F90,""))</f>
        <v/>
      </c>
      <c r="L90" s="35" t="str">
        <f>IF($A90="","",IF(LEFT($A90,1)=L$13,$F90,""))</f>
        <v/>
      </c>
      <c r="M90" s="35" t="str">
        <f>IF($A90="","",IF(LEFT($A90,1)=M$13,$F90,""))</f>
        <v/>
      </c>
      <c r="N90" s="35" t="str">
        <f>IF($A90="","",IF(LEFT($A90,1)=N$13,$F90,""))</f>
        <v/>
      </c>
      <c r="O90" s="35" t="str">
        <f>IF($A90="","",IF(LEFT($A90,1)=O$13,$F90,""))</f>
        <v/>
      </c>
      <c r="P90" s="35" t="str">
        <f>IF($A90="","",IF(LEFT($A90,1)=P$13,$F90,""))</f>
        <v/>
      </c>
      <c r="Q90" s="35" t="str">
        <f>IF($A90="","",IF(LEFT($A90,1)=Q$13,$F90,""))</f>
        <v/>
      </c>
      <c r="R90" s="35"/>
      <c r="S90" s="29"/>
      <c r="T90" s="21" t="s">
        <v>274</v>
      </c>
      <c r="U90" s="21" t="s">
        <v>129</v>
      </c>
      <c r="V90" s="21" t="s">
        <v>169</v>
      </c>
    </row>
    <row r="91" spans="1:24">
      <c r="A91" s="36"/>
      <c r="B91" s="62" t="s">
        <v>116</v>
      </c>
      <c r="C91" s="37" t="str">
        <f>IF(A91="","",VLOOKUP($A$85,IF(LEN(A91)=2,U11BB,U11BA),VLOOKUP(LEFT(A91,1),club,6,FALSE),FALSE))</f>
        <v/>
      </c>
      <c r="D91" s="37" t="str">
        <f>IF(A91="","",VLOOKUP(LEFT(A91,1),club,2,FALSE))</f>
        <v/>
      </c>
      <c r="E91" s="93"/>
      <c r="F91" s="37">
        <f>Decsheets!$U$10</f>
        <v>6.0</v>
      </c>
      <c r="G91" s="29"/>
      <c r="H91" s="29"/>
      <c r="I91" s="39"/>
      <c r="J91" s="35" t="str">
        <f>IF($A91="","",IF(LEFT($A91,1)=J$13,$F91,""))</f>
        <v/>
      </c>
      <c r="K91" s="35" t="str">
        <f>IF($A91="","",IF(LEFT($A91,1)=K$13,$F91,""))</f>
        <v/>
      </c>
      <c r="L91" s="35" t="str">
        <f>IF($A91="","",IF(LEFT($A91,1)=L$13,$F91,""))</f>
        <v/>
      </c>
      <c r="M91" s="35" t="str">
        <f>IF($A91="","",IF(LEFT($A91,1)=M$13,$F91,""))</f>
        <v/>
      </c>
      <c r="N91" s="35" t="str">
        <f>IF($A91="","",IF(LEFT($A91,1)=N$13,$F91,""))</f>
        <v/>
      </c>
      <c r="O91" s="35" t="str">
        <f>IF($A91="","",IF(LEFT($A91,1)=O$13,$F91,""))</f>
        <v/>
      </c>
      <c r="P91" s="35" t="str">
        <f>IF($A91="","",IF(LEFT($A91,1)=P$13,$F91,""))</f>
        <v/>
      </c>
      <c r="Q91" s="35" t="str">
        <f>IF($A91="","",IF(LEFT($A91,1)=Q$13,$F91,""))</f>
        <v/>
      </c>
      <c r="R91" s="35"/>
      <c r="S91" s="29"/>
      <c r="T91" s="21" t="s">
        <v>274</v>
      </c>
      <c r="U91" s="21" t="s">
        <v>129</v>
      </c>
      <c r="V91" s="21" t="s">
        <v>169</v>
      </c>
    </row>
    <row r="92" spans="1:24">
      <c r="A92" s="36"/>
      <c r="B92" s="62" t="s">
        <v>117</v>
      </c>
      <c r="C92" s="37" t="str">
        <f>IF(A92="","",VLOOKUP($A$85,IF(LEN(A92)=2,U11BB,U11BA),VLOOKUP(LEFT(A92,1),club,6,FALSE),FALSE))</f>
        <v/>
      </c>
      <c r="D92" s="37" t="str">
        <f>IF(A92="","",VLOOKUP(LEFT(A92,1),club,2,FALSE))</f>
        <v/>
      </c>
      <c r="E92" s="93"/>
      <c r="F92" s="37">
        <f>Decsheets!$U$11</f>
        <v>4.0</v>
      </c>
      <c r="G92" s="29"/>
      <c r="H92" s="29"/>
      <c r="I92" s="39"/>
      <c r="J92" s="35" t="str">
        <f>IF($A92="","",IF(LEFT($A92,1)=J$13,$F92,""))</f>
        <v/>
      </c>
      <c r="K92" s="35" t="str">
        <f>IF($A92="","",IF(LEFT($A92,1)=K$13,$F92,""))</f>
        <v/>
      </c>
      <c r="L92" s="35" t="str">
        <f>IF($A92="","",IF(LEFT($A92,1)=L$13,$F92,""))</f>
        <v/>
      </c>
      <c r="M92" s="35" t="str">
        <f>IF($A92="","",IF(LEFT($A92,1)=M$13,$F92,""))</f>
        <v/>
      </c>
      <c r="N92" s="35" t="str">
        <f>IF($A92="","",IF(LEFT($A92,1)=N$13,$F92,""))</f>
        <v/>
      </c>
      <c r="O92" s="35" t="str">
        <f>IF($A92="","",IF(LEFT($A92,1)=O$13,$F92,""))</f>
        <v/>
      </c>
      <c r="P92" s="35" t="str">
        <f>IF($A92="","",IF(LEFT($A92,1)=P$13,$F92,""))</f>
        <v/>
      </c>
      <c r="Q92" s="35" t="str">
        <f>IF($A92="","",IF(LEFT($A92,1)=Q$13,$F92,""))</f>
        <v/>
      </c>
      <c r="R92" s="35"/>
      <c r="S92" s="29"/>
      <c r="T92" s="21" t="s">
        <v>274</v>
      </c>
      <c r="U92" s="21" t="s">
        <v>129</v>
      </c>
      <c r="V92" s="21" t="s">
        <v>169</v>
      </c>
    </row>
    <row r="93" spans="1:24">
      <c r="A93" s="36"/>
      <c r="B93" s="62" t="s">
        <v>118</v>
      </c>
      <c r="C93" s="37" t="str">
        <f>IF(A93="","",VLOOKUP($A$85,IF(LEN(A93)=2,U11BB,U11BA),VLOOKUP(LEFT(A93,1),club,6,FALSE),FALSE))</f>
        <v/>
      </c>
      <c r="D93" s="37" t="str">
        <f>IF(A93="","",VLOOKUP(LEFT(A93,1),club,2,FALSE))</f>
        <v/>
      </c>
      <c r="E93" s="93"/>
      <c r="F93" s="37">
        <f>Decsheets!$U$12</f>
        <v>2.0</v>
      </c>
      <c r="G93" s="29"/>
      <c r="H93" s="29"/>
      <c r="I93" s="39"/>
      <c r="J93" s="35" t="str">
        <f>IF($A93="","",IF(LEFT($A93,1)=J$13,$F93,""))</f>
        <v/>
      </c>
      <c r="K93" s="35" t="str">
        <f>IF($A93="","",IF(LEFT($A93,1)=K$13,$F93,""))</f>
        <v/>
      </c>
      <c r="L93" s="35" t="str">
        <f>IF($A93="","",IF(LEFT($A93,1)=L$13,$F93,""))</f>
        <v/>
      </c>
      <c r="M93" s="35" t="str">
        <f>IF($A93="","",IF(LEFT($A93,1)=M$13,$F93,""))</f>
        <v/>
      </c>
      <c r="N93" s="35" t="str">
        <f>IF($A93="","",IF(LEFT($A93,1)=N$13,$F93,""))</f>
        <v/>
      </c>
      <c r="O93" s="35" t="str">
        <f>IF($A93="","",IF(LEFT($A93,1)=O$13,$F93,""))</f>
        <v/>
      </c>
      <c r="P93" s="35" t="str">
        <f>IF($A93="","",IF(LEFT($A93,1)=P$13,$F93,""))</f>
        <v/>
      </c>
      <c r="Q93" s="35" t="str">
        <f>IF($A93="","",IF(LEFT($A93,1)=Q$13,$F93,""))</f>
        <v/>
      </c>
      <c r="R93" s="35">
        <f>SUM(Decsheets!$U$5:$U$12)-(SUM(J86:Q93))</f>
        <v>42.0</v>
      </c>
      <c r="S93" s="29"/>
      <c r="T93" s="21" t="s">
        <v>274</v>
      </c>
      <c r="U93" s="21" t="s">
        <v>129</v>
      </c>
      <c r="V93" s="21" t="s">
        <v>169</v>
      </c>
    </row>
    <row r="94" spans="1:24">
      <c r="A94" s="21"/>
      <c r="B94" s="21"/>
      <c r="C94" s="21"/>
      <c r="D94" s="21"/>
      <c r="E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</row>
    <row r="95" spans="1:24">
      <c r="A95" s="21"/>
      <c r="B95" s="21"/>
      <c r="C95" s="21"/>
      <c r="D95" s="21"/>
      <c r="E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</row>
    <row r="96" spans="1:24">
      <c r="A96" s="21"/>
      <c r="B96" s="21"/>
      <c r="C96" s="21"/>
      <c r="D96" s="21"/>
      <c r="E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</row>
    <row r="97" spans="1:24">
      <c r="A97" s="21"/>
      <c r="B97" s="21"/>
      <c r="C97" s="21"/>
      <c r="D97" s="21"/>
      <c r="E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</row>
  </sheetData>
  <mergeCells count="3">
    <mergeCell ref="A1:D1"/>
    <mergeCell ref="P1:R1"/>
    <mergeCell ref="R11:R13"/>
  </mergeCells>
  <conditionalFormatting sqref="E15:E21">
    <cfRule type="expression" dxfId="77" priority="13">
      <formula>IF($E15="",FALSE,$E14&gt;$E15)</formula>
    </cfRule>
  </conditionalFormatting>
  <conditionalFormatting sqref="E24:E30">
    <cfRule type="expression" dxfId="78" priority="12">
      <formula>IF($E24="",FALSE,$E23&gt;$E24)</formula>
    </cfRule>
  </conditionalFormatting>
  <conditionalFormatting sqref="E33:E39">
    <cfRule type="expression" dxfId="79" priority="11">
      <formula>IF($E33="",FALSE,$E32&gt;$E33)</formula>
    </cfRule>
  </conditionalFormatting>
  <conditionalFormatting sqref="E42:E48">
    <cfRule type="expression" dxfId="80" priority="10">
      <formula>IF($E42="",FALSE,$E41&gt;$E42)</formula>
    </cfRule>
  </conditionalFormatting>
  <conditionalFormatting sqref="E51">
    <cfRule type="expression" dxfId="81" priority="9">
      <formula>IF($E51="",FALSE,$E50&lt;$E51)</formula>
    </cfRule>
  </conditionalFormatting>
  <conditionalFormatting sqref="E52:E57">
    <cfRule type="expression" dxfId="82" priority="8">
      <formula>IF($E52="",FALSE,$E51&lt;$E52)</formula>
    </cfRule>
  </conditionalFormatting>
  <conditionalFormatting sqref="E60">
    <cfRule type="expression" dxfId="83" priority="7">
      <formula>IF($E60="",FALSE,$E59&lt;$E60)</formula>
    </cfRule>
  </conditionalFormatting>
  <conditionalFormatting sqref="E61:E66">
    <cfRule type="expression" dxfId="84" priority="6">
      <formula>IF($E61="",FALSE,$E60&lt;$E61)</formula>
    </cfRule>
  </conditionalFormatting>
  <conditionalFormatting sqref="E69">
    <cfRule type="expression" dxfId="85" priority="5">
      <formula>IF($E69="",FALSE,$E68&lt;$E69)</formula>
    </cfRule>
  </conditionalFormatting>
  <conditionalFormatting sqref="E70:E75">
    <cfRule type="expression" dxfId="86" priority="4">
      <formula>IF($E70="",FALSE,$E69&lt;$E70)</formula>
    </cfRule>
  </conditionalFormatting>
  <conditionalFormatting sqref="E78">
    <cfRule type="expression" dxfId="87" priority="3">
      <formula>IF($E78="",FALSE,$E77&lt;$E78)</formula>
    </cfRule>
  </conditionalFormatting>
  <conditionalFormatting sqref="E79:E84">
    <cfRule type="expression" dxfId="88" priority="2">
      <formula>IF($E79="",FALSE,$E78&lt;$E79)</formula>
    </cfRule>
  </conditionalFormatting>
  <conditionalFormatting sqref="E87:E93">
    <cfRule type="expression" dxfId="89" priority="1">
      <formula>IF($E87="",FALSE,$E86&gt;$E87)</formula>
    </cfRule>
  </conditionalFormatting>
  <hyperlinks>
    <hyperlink ref="Q3" location="Decsheets!A1" display="Dec"/>
    <hyperlink ref="R3" location="Timetable!A1" display="Timetable"/>
    <hyperlink ref="P3" location="Home!A1" display="Home"/>
  </hyperlinks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X151"/>
  <sheetViews>
    <sheetView showGridLines="1" workbookViewId="0" topLeftCell="A13">
      <selection activeCell="A1" sqref="A1"/>
    </sheetView>
  </sheetViews>
  <sheetFormatPr defaultRowHeight="15"/>
  <cols>
    <col min="1" max="1" width="8.42578125" customWidth="1"/>
    <col min="2" max="2" width="3.28515625" style="21" customWidth="1"/>
    <col min="3" max="3" width="37.5703125" customWidth="1"/>
    <col min="4" max="4" width="29.5703125" customWidth="1"/>
    <col min="5" max="5" width="10.5703125" customWidth="1"/>
    <col min="6" max="6" width="4.7109375" style="21" customWidth="1"/>
    <col min="7" max="7" width="6.7109375" hidden="1" customWidth="1"/>
    <col min="8" max="8" width="9.140625" hidden="1" customWidth="1"/>
    <col min="9" max="9" width="6.0" customWidth="1"/>
    <col min="10" max="15" width="5.28515625" customWidth="1"/>
    <col min="16" max="16" width="6.28515625" customWidth="1"/>
    <col min="17" max="18" width="5.28515625" customWidth="1"/>
    <col min="19" max="19" width="8.7109375" customWidth="1"/>
    <col min="20" max="20" width="4.42578125" hidden="1" customWidth="1"/>
    <col min="21" max="21" width="4.5703125" hidden="1" customWidth="1"/>
    <col min="22" max="22" width="0.0" hidden="1" customWidth="1"/>
    <col min="23" max="23" width="2.28515625" hidden="1" customWidth="1"/>
    <col min="24" max="24" width="3.5703125" hidden="1" customWidth="1"/>
  </cols>
  <sheetData>
    <row r="1" spans="1:24" s="57" customFormat="1" ht="18.0">
      <c r="A1" s="57" t="s">
        <v>293</v>
      </c>
      <c r="B1" s="57"/>
      <c r="C1" s="57"/>
      <c r="D1" s="57"/>
      <c r="E1" s="57"/>
      <c r="F1" s="57"/>
      <c r="G1" s="57"/>
      <c r="H1" s="57"/>
      <c r="I1" s="57"/>
      <c r="J1" s="57" t="str">
        <f>Home!N1</f>
        <v>Allianz Park</v>
      </c>
      <c r="K1" s="57"/>
      <c r="L1" s="57"/>
      <c r="M1" s="57"/>
      <c r="N1" s="57"/>
      <c r="O1" s="57"/>
      <c r="P1" s="250">
        <f>Home!Q1</f>
        <v>42596.0</v>
      </c>
      <c r="Q1" s="250"/>
      <c r="R1" s="250"/>
      <c r="S1" s="57"/>
      <c r="T1" s="57"/>
      <c r="U1" s="57"/>
      <c r="V1" s="57"/>
    </row>
    <row r="2" spans="1:24">
      <c r="A2" s="90"/>
      <c r="B2" s="61"/>
      <c r="C2" s="27" t="s">
        <v>111</v>
      </c>
      <c r="D2" s="27" t="s">
        <v>112</v>
      </c>
      <c r="E2" s="28"/>
      <c r="F2" s="3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1"/>
      <c r="U2" s="21"/>
      <c r="V2" s="21"/>
    </row>
    <row r="3" spans="1:24">
      <c r="A3" s="32"/>
      <c r="B3" s="85">
        <v>1.0</v>
      </c>
      <c r="C3" s="49" t="str">
        <f>Decsheets!T5</f>
        <v>Ealing S&amp;M</v>
      </c>
      <c r="D3" s="84">
        <f>SUM(J14:J147)</f>
        <v>102.0</v>
      </c>
      <c r="E3" s="43" t="str">
        <f>Decsheets!S5</f>
        <v>A</v>
      </c>
      <c r="F3" s="39"/>
      <c r="G3" s="29"/>
      <c r="H3" s="29"/>
      <c r="I3" s="29"/>
      <c r="J3" s="29"/>
      <c r="K3" s="29"/>
      <c r="L3" s="29"/>
      <c r="M3" s="29"/>
      <c r="N3" s="29"/>
      <c r="O3" s="29"/>
      <c r="P3" s="213" t="s">
        <v>57</v>
      </c>
      <c r="Q3" s="213" t="s">
        <v>58</v>
      </c>
      <c r="R3" s="213" t="s">
        <v>113</v>
      </c>
      <c r="S3" s="29"/>
      <c r="T3" s="21"/>
      <c r="U3" s="21"/>
      <c r="V3" s="21"/>
    </row>
    <row r="4" spans="1:24">
      <c r="A4" s="32"/>
      <c r="B4" s="85">
        <v>2.0</v>
      </c>
      <c r="C4" s="49" t="str">
        <f>Decsheets!T6</f>
        <v>Enfield &amp; H</v>
      </c>
      <c r="D4" s="84">
        <f>SUM(K14:K147)</f>
        <v>51.0</v>
      </c>
      <c r="E4" s="43" t="str">
        <f>Decsheets!S6</f>
        <v>B</v>
      </c>
      <c r="F4" s="3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1"/>
      <c r="U4" s="21"/>
      <c r="V4" s="21"/>
    </row>
    <row r="5" spans="1:24">
      <c r="A5" s="32"/>
      <c r="B5" s="85">
        <v>3.0</v>
      </c>
      <c r="C5" s="49" t="str">
        <f>Decsheets!T7</f>
        <v>Highgate</v>
      </c>
      <c r="D5" s="84">
        <f>SUM(L14:L147)</f>
        <v>87.0</v>
      </c>
      <c r="E5" s="43" t="str">
        <f>Decsheets!S7</f>
        <v>C</v>
      </c>
      <c r="F5" s="3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1"/>
      <c r="U5" s="21"/>
      <c r="V5" s="21"/>
    </row>
    <row r="6" spans="1:24">
      <c r="A6" s="32"/>
      <c r="B6" s="85" t="s">
        <v>114</v>
      </c>
      <c r="C6" s="49" t="str">
        <f>Decsheets!T8</f>
        <v>Heathside</v>
      </c>
      <c r="D6" s="84">
        <f>SUM(M14:M147)</f>
        <v>16.0</v>
      </c>
      <c r="E6" s="43" t="str">
        <f>Decsheets!S8</f>
        <v>D</v>
      </c>
      <c r="F6" s="3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1"/>
      <c r="U6" s="21"/>
      <c r="V6" s="21"/>
    </row>
    <row r="7" spans="1:24">
      <c r="A7" s="32"/>
      <c r="B7" s="85" t="s">
        <v>115</v>
      </c>
      <c r="C7" s="49" t="str">
        <f>Decsheets!T9</f>
        <v>TVH</v>
      </c>
      <c r="D7" s="84">
        <f>SUM(N14:N147)</f>
        <v>82.0</v>
      </c>
      <c r="E7" s="43" t="str">
        <f>Decsheets!S9</f>
        <v>E</v>
      </c>
      <c r="F7" s="3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1"/>
      <c r="U7" s="21"/>
      <c r="V7" s="21"/>
    </row>
    <row r="8" spans="1:24">
      <c r="A8" s="32"/>
      <c r="B8" s="85" t="s">
        <v>116</v>
      </c>
      <c r="C8" s="49" t="str">
        <f>Decsheets!T10</f>
        <v>Trent Park</v>
      </c>
      <c r="D8" s="84">
        <f>SUM(O14:O147)</f>
        <v>6.0</v>
      </c>
      <c r="E8" s="43" t="str">
        <f>Decsheets!S10</f>
        <v>G</v>
      </c>
      <c r="F8" s="3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1"/>
      <c r="U8" s="21"/>
      <c r="V8" s="21"/>
    </row>
    <row r="9" spans="1:24">
      <c r="A9" s="32"/>
      <c r="B9" s="85" t="s">
        <v>117</v>
      </c>
      <c r="C9" s="49" t="str">
        <f>Decsheets!T11</f>
        <v>Barnet</v>
      </c>
      <c r="D9" s="84">
        <f>SUM(P14:P147)</f>
        <v>8.0</v>
      </c>
      <c r="E9" s="43" t="str">
        <f>Decsheets!S11</f>
        <v>H</v>
      </c>
      <c r="F9" s="3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1"/>
      <c r="U9" s="21"/>
      <c r="V9" s="21"/>
    </row>
    <row r="10" spans="1:24">
      <c r="A10" s="32"/>
      <c r="B10" s="85" t="s">
        <v>118</v>
      </c>
      <c r="C10" s="49" t="str">
        <f>Decsheets!T12</f>
        <v>Shaftesbury</v>
      </c>
      <c r="D10" s="84">
        <f>SUM(Q15:Q148)</f>
        <v>28.0</v>
      </c>
      <c r="E10" s="43" t="str">
        <f>Decsheets!S12</f>
        <v>J</v>
      </c>
      <c r="F10" s="3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1"/>
      <c r="U10" s="21"/>
      <c r="V10" s="21"/>
    </row>
    <row r="11" spans="1:24">
      <c r="A11" s="32"/>
      <c r="B11" s="21"/>
      <c r="C11" s="21" t="s">
        <v>245</v>
      </c>
      <c r="D11" s="24">
        <f>SUM(R14:R147)</f>
        <v>448.0</v>
      </c>
      <c r="E11" s="21"/>
      <c r="F11" s="3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121" t="s">
        <v>120</v>
      </c>
      <c r="S11" s="29"/>
      <c r="T11" s="21"/>
      <c r="U11" s="21"/>
      <c r="V11" s="21"/>
    </row>
    <row r="12" spans="1:24" ht="12.0" customHeight="1">
      <c r="A12" s="32"/>
      <c r="B12" s="61"/>
      <c r="C12" s="31"/>
      <c r="D12" s="31"/>
      <c r="E12" s="28"/>
      <c r="F12" s="39"/>
      <c r="G12" s="29"/>
      <c r="H12" s="29"/>
      <c r="I12" s="29"/>
      <c r="J12" s="44"/>
      <c r="K12" s="44"/>
      <c r="L12" s="44"/>
      <c r="M12" s="44"/>
      <c r="N12" s="44"/>
      <c r="O12" s="44"/>
      <c r="P12" s="44"/>
      <c r="Q12" s="44"/>
      <c r="R12" s="121"/>
      <c r="S12" s="29"/>
      <c r="T12" s="21"/>
      <c r="U12" s="21"/>
      <c r="V12" s="21"/>
    </row>
    <row r="13" spans="1:24">
      <c r="A13" s="32" t="s">
        <v>123</v>
      </c>
      <c r="B13" s="61"/>
      <c r="C13" s="33" t="s">
        <v>294</v>
      </c>
      <c r="D13" s="28" t="s">
        <v>125</v>
      </c>
      <c r="E13" s="91">
        <v>0.0</v>
      </c>
      <c r="F13" s="39"/>
      <c r="G13" s="29"/>
      <c r="H13" s="29"/>
      <c r="I13" s="29"/>
      <c r="J13" s="34" t="str">
        <f>Decsheets!S5</f>
        <v>A</v>
      </c>
      <c r="K13" s="34" t="str">
        <f>Decsheets!S6</f>
        <v>B</v>
      </c>
      <c r="L13" s="34" t="str">
        <f>Decsheets!S7</f>
        <v>C</v>
      </c>
      <c r="M13" s="34" t="str">
        <f>Decsheets!S8</f>
        <v>D</v>
      </c>
      <c r="N13" s="34" t="str">
        <f>Decsheets!S9</f>
        <v>E</v>
      </c>
      <c r="O13" s="34" t="str">
        <f>Decsheets!S10</f>
        <v>G</v>
      </c>
      <c r="P13" s="34" t="str">
        <f>Decsheets!S11</f>
        <v>H</v>
      </c>
      <c r="Q13" s="34" t="str">
        <f>Decsheets!S12</f>
        <v>J</v>
      </c>
      <c r="R13" s="247"/>
      <c r="S13" s="29" t="s">
        <v>126</v>
      </c>
      <c r="T13" s="21"/>
      <c r="U13" s="21"/>
      <c r="V13" s="21"/>
    </row>
    <row r="14" spans="1:24">
      <c r="A14" s="36" t="s">
        <v>131</v>
      </c>
      <c r="B14" s="62">
        <v>1.0</v>
      </c>
      <c r="C14" s="42" t="str">
        <f>IF(A14="","",VLOOKUP($A$13,IF(LEN(A14)=2,U13BB,U13BA),VLOOKUP(LEFT(A14,1),club,6,FALSE),FALSE))</f>
        <v>Shlomo Levy</v>
      </c>
      <c r="D14" s="42" t="str">
        <f>IF(A14="","",VLOOKUP(LEFT(A14,1),club,2,FALSE))</f>
        <v>Highgate</v>
      </c>
      <c r="E14" s="93">
        <v>14.08</v>
      </c>
      <c r="F14" s="37">
        <f>Decsheets!$U$5</f>
        <v>16.0</v>
      </c>
      <c r="G14" s="29"/>
      <c r="H14" s="29"/>
      <c r="I14" s="39"/>
      <c r="J14" s="35" t="str">
        <f>IF($A14="","",IF(LEFT($A14,1)=J$13,$F14,""))</f>
        <v/>
      </c>
      <c r="K14" s="35" t="str">
        <f>IF($A14="","",IF(LEFT($A14,1)=K$13,$F14,""))</f>
        <v/>
      </c>
      <c r="L14" s="35">
        <f>IF($A14="","",IF(LEFT($A14,1)=L$13,$F14,""))</f>
        <v>16.0</v>
      </c>
      <c r="M14" s="35" t="str">
        <f>IF($A14="","",IF(LEFT($A14,1)=M$13,$F14,""))</f>
        <v/>
      </c>
      <c r="N14" s="35" t="str">
        <f>IF($A14="","",IF(LEFT($A14,1)=N$13,$F14,""))</f>
        <v/>
      </c>
      <c r="O14" s="35" t="str">
        <f>IF($A14="","",IF(LEFT($A14,1)=O$13,$F14,""))</f>
        <v/>
      </c>
      <c r="P14" s="35" t="str">
        <f>IF($A14="","",IF(LEFT($A14,1)=P$13,$F14,""))</f>
        <v/>
      </c>
      <c r="Q14" s="35" t="str">
        <f>IF($A14="","",IF(LEFT($A14,1)=Q$13,$F14,""))</f>
        <v/>
      </c>
      <c r="R14" s="35"/>
      <c r="S14" s="29"/>
      <c r="T14" s="21" t="s">
        <v>274</v>
      </c>
      <c r="U14" s="21" t="s">
        <v>173</v>
      </c>
      <c r="V14" s="21">
        <v>100.0</v>
      </c>
      <c r="W14" s="21" t="s">
        <v>10</v>
      </c>
      <c r="X14" s="127">
        <f>IF(E$13=".","",E$13)</f>
        <v>0.0</v>
      </c>
    </row>
    <row r="15" spans="1:24">
      <c r="A15" s="36" t="s">
        <v>134</v>
      </c>
      <c r="B15" s="62">
        <v>2.0</v>
      </c>
      <c r="C15" s="42" t="str">
        <f>IF(A15="","",VLOOKUP($A$13,IF(LEN(A15)=2,U13BB,U13BA),VLOOKUP(LEFT(A15,1),club,6,FALSE),FALSE))</f>
        <v>Zack Clarke-Green</v>
      </c>
      <c r="D15" s="42" t="str">
        <f>IF(A15="","",VLOOKUP(LEFT(A15,1),club,2,FALSE))</f>
        <v>Ealing S&amp;M</v>
      </c>
      <c r="E15" s="93">
        <v>14.11</v>
      </c>
      <c r="F15" s="37">
        <f>Decsheets!$U$6</f>
        <v>14.0</v>
      </c>
      <c r="G15" s="29"/>
      <c r="H15" s="29"/>
      <c r="I15" s="39"/>
      <c r="J15" s="35">
        <f>IF($A15="","",IF(LEFT($A15,1)=J$13,$F15,""))</f>
        <v>14.0</v>
      </c>
      <c r="K15" s="35" t="str">
        <f>IF($A15="","",IF(LEFT($A15,1)=K$13,$F15,""))</f>
        <v/>
      </c>
      <c r="L15" s="35" t="str">
        <f>IF($A15="","",IF(LEFT($A15,1)=L$13,$F15,""))</f>
        <v/>
      </c>
      <c r="M15" s="35" t="str">
        <f>IF($A15="","",IF(LEFT($A15,1)=M$13,$F15,""))</f>
        <v/>
      </c>
      <c r="N15" s="35" t="str">
        <f>IF($A15="","",IF(LEFT($A15,1)=N$13,$F15,""))</f>
        <v/>
      </c>
      <c r="O15" s="35" t="str">
        <f>IF($A15="","",IF(LEFT($A15,1)=O$13,$F15,""))</f>
        <v/>
      </c>
      <c r="P15" s="35" t="str">
        <f>IF($A15="","",IF(LEFT($A15,1)=P$13,$F15,""))</f>
        <v/>
      </c>
      <c r="Q15" s="35" t="str">
        <f>IF($A15="","",IF(LEFT($A15,1)=Q$13,$F15,""))</f>
        <v/>
      </c>
      <c r="R15" s="35"/>
      <c r="S15" s="29"/>
      <c r="T15" s="21" t="s">
        <v>274</v>
      </c>
      <c r="U15" s="21" t="s">
        <v>173</v>
      </c>
      <c r="V15" s="21">
        <v>100.0</v>
      </c>
      <c r="W15" s="21" t="s">
        <v>10</v>
      </c>
      <c r="X15" s="127">
        <f>IF(E$13=".","",E$13)</f>
        <v>0.0</v>
      </c>
    </row>
    <row r="16" spans="1:24">
      <c r="A16" s="36" t="s">
        <v>130</v>
      </c>
      <c r="B16" s="62">
        <v>3.0</v>
      </c>
      <c r="C16" s="42" t="str">
        <f>IF(A16="","",VLOOKUP($A$13,IF(LEN(A16)=2,U13BB,U13BA),VLOOKUP(LEFT(A16,1),club,6,FALSE),FALSE))</f>
        <v>Kai Jeremiah </v>
      </c>
      <c r="D16" s="42" t="str">
        <f>IF(A16="","",VLOOKUP(LEFT(A16,1),club,2,FALSE))</f>
        <v>Heathside</v>
      </c>
      <c r="E16" s="93">
        <v>14.37</v>
      </c>
      <c r="F16" s="37">
        <f>Decsheets!$U$7</f>
        <v>12.0</v>
      </c>
      <c r="G16" s="29"/>
      <c r="H16" s="29"/>
      <c r="I16" s="39"/>
      <c r="J16" s="35" t="str">
        <f>IF($A16="","",IF(LEFT($A16,1)=J$13,$F16,""))</f>
        <v/>
      </c>
      <c r="K16" s="35" t="str">
        <f>IF($A16="","",IF(LEFT($A16,1)=K$13,$F16,""))</f>
        <v/>
      </c>
      <c r="L16" s="35" t="str">
        <f>IF($A16="","",IF(LEFT($A16,1)=L$13,$F16,""))</f>
        <v/>
      </c>
      <c r="M16" s="35">
        <f>IF($A16="","",IF(LEFT($A16,1)=M$13,$F16,""))</f>
        <v>12.0</v>
      </c>
      <c r="N16" s="35" t="str">
        <f>IF($A16="","",IF(LEFT($A16,1)=N$13,$F16,""))</f>
        <v/>
      </c>
      <c r="O16" s="35" t="str">
        <f>IF($A16="","",IF(LEFT($A16,1)=O$13,$F16,""))</f>
        <v/>
      </c>
      <c r="P16" s="35" t="str">
        <f>IF($A16="","",IF(LEFT($A16,1)=P$13,$F16,""))</f>
        <v/>
      </c>
      <c r="Q16" s="35" t="str">
        <f>IF($A16="","",IF(LEFT($A16,1)=Q$13,$F16,""))</f>
        <v/>
      </c>
      <c r="R16" s="35"/>
      <c r="S16" s="29"/>
      <c r="T16" s="21" t="s">
        <v>274</v>
      </c>
      <c r="U16" s="21" t="s">
        <v>173</v>
      </c>
      <c r="V16" s="21">
        <v>100.0</v>
      </c>
      <c r="W16" s="21" t="s">
        <v>10</v>
      </c>
      <c r="X16" s="127">
        <f>IF(E$13=".","",E$13)</f>
        <v>0.0</v>
      </c>
    </row>
    <row r="17" spans="1:24">
      <c r="A17" s="36" t="s">
        <v>127</v>
      </c>
      <c r="B17" s="62" t="s">
        <v>114</v>
      </c>
      <c r="C17" s="42" t="str">
        <f>IF(A17="","",VLOOKUP($A$13,IF(LEN(A17)=2,U13BB,U13BA),VLOOKUP(LEFT(A17,1),club,6,FALSE),FALSE))</f>
        <v>Nelson Gordon</v>
      </c>
      <c r="D17" s="42" t="str">
        <f>IF(A17="","",VLOOKUP(LEFT(A17,1),club,2,FALSE))</f>
        <v>TVH</v>
      </c>
      <c r="E17" s="93">
        <v>14.54</v>
      </c>
      <c r="F17" s="37">
        <f>Decsheets!$U$8</f>
        <v>10.0</v>
      </c>
      <c r="G17" s="29"/>
      <c r="H17" s="29"/>
      <c r="I17" s="39"/>
      <c r="J17" s="35" t="str">
        <f>IF($A17="","",IF(LEFT($A17,1)=J$13,$F17,""))</f>
        <v/>
      </c>
      <c r="K17" s="35" t="str">
        <f>IF($A17="","",IF(LEFT($A17,1)=K$13,$F17,""))</f>
        <v/>
      </c>
      <c r="L17" s="35" t="str">
        <f>IF($A17="","",IF(LEFT($A17,1)=L$13,$F17,""))</f>
        <v/>
      </c>
      <c r="M17" s="35" t="str">
        <f>IF($A17="","",IF(LEFT($A17,1)=M$13,$F17,""))</f>
        <v/>
      </c>
      <c r="N17" s="35">
        <f>IF($A17="","",IF(LEFT($A17,1)=N$13,$F17,""))</f>
        <v>10.0</v>
      </c>
      <c r="O17" s="35" t="str">
        <f>IF($A17="","",IF(LEFT($A17,1)=O$13,$F17,""))</f>
        <v/>
      </c>
      <c r="P17" s="35" t="str">
        <f>IF($A17="","",IF(LEFT($A17,1)=P$13,$F17,""))</f>
        <v/>
      </c>
      <c r="Q17" s="35" t="str">
        <f>IF($A17="","",IF(LEFT($A17,1)=Q$13,$F17,""))</f>
        <v/>
      </c>
      <c r="R17" s="35"/>
      <c r="S17" s="29"/>
      <c r="T17" s="21" t="s">
        <v>274</v>
      </c>
      <c r="U17" s="21" t="s">
        <v>173</v>
      </c>
      <c r="V17" s="21">
        <v>100.0</v>
      </c>
      <c r="W17" s="21" t="s">
        <v>10</v>
      </c>
      <c r="X17" s="127">
        <f>IF(E$13=".","",E$13)</f>
        <v>0.0</v>
      </c>
    </row>
    <row r="18" spans="1:24">
      <c r="A18" s="36"/>
      <c r="B18" s="62" t="s">
        <v>115</v>
      </c>
      <c r="C18" s="42" t="str">
        <f>IF(A18="","",VLOOKUP($A$13,IF(LEN(A18)=2,U13BB,U13BA),VLOOKUP(LEFT(A18,1),club,6,FALSE),FALSE))</f>
        <v/>
      </c>
      <c r="D18" s="42" t="str">
        <f>IF(A18="","",VLOOKUP(LEFT(A18,1),club,2,FALSE))</f>
        <v/>
      </c>
      <c r="E18" s="93"/>
      <c r="F18" s="37">
        <f>Decsheets!$U$9</f>
        <v>8.0</v>
      </c>
      <c r="G18" s="29"/>
      <c r="H18" s="29"/>
      <c r="I18" s="39"/>
      <c r="J18" s="35" t="str">
        <f>IF($A18="","",IF(LEFT($A18,1)=J$13,$F18,""))</f>
        <v/>
      </c>
      <c r="K18" s="35" t="str">
        <f>IF($A18="","",IF(LEFT($A18,1)=K$13,$F18,""))</f>
        <v/>
      </c>
      <c r="L18" s="35" t="str">
        <f>IF($A18="","",IF(LEFT($A18,1)=L$13,$F18,""))</f>
        <v/>
      </c>
      <c r="M18" s="35" t="str">
        <f>IF($A18="","",IF(LEFT($A18,1)=M$13,$F18,""))</f>
        <v/>
      </c>
      <c r="N18" s="35" t="str">
        <f>IF($A18="","",IF(LEFT($A18,1)=N$13,$F18,""))</f>
        <v/>
      </c>
      <c r="O18" s="35" t="str">
        <f>IF($A18="","",IF(LEFT($A18,1)=O$13,$F18,""))</f>
        <v/>
      </c>
      <c r="P18" s="35" t="str">
        <f>IF($A18="","",IF(LEFT($A18,1)=P$13,$F18,""))</f>
        <v/>
      </c>
      <c r="Q18" s="35" t="str">
        <f>IF($A18="","",IF(LEFT($A18,1)=Q$13,$F18,""))</f>
        <v/>
      </c>
      <c r="R18" s="35"/>
      <c r="S18" s="29"/>
      <c r="T18" s="21" t="s">
        <v>274</v>
      </c>
      <c r="U18" s="21" t="s">
        <v>173</v>
      </c>
      <c r="V18" s="21">
        <v>100.0</v>
      </c>
      <c r="W18" s="21" t="s">
        <v>10</v>
      </c>
      <c r="X18" s="127">
        <f>IF(E$13=".","",E$13)</f>
        <v>0.0</v>
      </c>
    </row>
    <row r="19" spans="1:24">
      <c r="A19" s="36"/>
      <c r="B19" s="62" t="s">
        <v>116</v>
      </c>
      <c r="C19" s="42" t="str">
        <f>IF(A19="","",VLOOKUP($A$13,IF(LEN(A19)=2,U13BB,U13BA),VLOOKUP(LEFT(A19,1),club,6,FALSE),FALSE))</f>
        <v/>
      </c>
      <c r="D19" s="42" t="str">
        <f>IF(A19="","",VLOOKUP(LEFT(A19,1),club,2,FALSE))</f>
        <v/>
      </c>
      <c r="E19" s="93"/>
      <c r="F19" s="37">
        <f>Decsheets!$U$10</f>
        <v>6.0</v>
      </c>
      <c r="G19" s="29"/>
      <c r="H19" s="29"/>
      <c r="I19" s="39"/>
      <c r="J19" s="35" t="str">
        <f>IF($A19="","",IF(LEFT($A19,1)=J$13,$F19,""))</f>
        <v/>
      </c>
      <c r="K19" s="35" t="str">
        <f>IF($A19="","",IF(LEFT($A19,1)=K$13,$F19,""))</f>
        <v/>
      </c>
      <c r="L19" s="35" t="str">
        <f>IF($A19="","",IF(LEFT($A19,1)=L$13,$F19,""))</f>
        <v/>
      </c>
      <c r="M19" s="35" t="str">
        <f>IF($A19="","",IF(LEFT($A19,1)=M$13,$F19,""))</f>
        <v/>
      </c>
      <c r="N19" s="35" t="str">
        <f>IF($A19="","",IF(LEFT($A19,1)=N$13,$F19,""))</f>
        <v/>
      </c>
      <c r="O19" s="35" t="str">
        <f>IF($A19="","",IF(LEFT($A19,1)=O$13,$F19,""))</f>
        <v/>
      </c>
      <c r="P19" s="35" t="str">
        <f>IF($A19="","",IF(LEFT($A19,1)=P$13,$F19,""))</f>
        <v/>
      </c>
      <c r="Q19" s="35" t="str">
        <f>IF($A19="","",IF(LEFT($A19,1)=Q$13,$F19,""))</f>
        <v/>
      </c>
      <c r="R19" s="35"/>
      <c r="S19" s="29"/>
      <c r="T19" s="21" t="s">
        <v>274</v>
      </c>
      <c r="U19" s="21" t="s">
        <v>173</v>
      </c>
      <c r="V19" s="21">
        <v>100.0</v>
      </c>
      <c r="W19" s="21" t="s">
        <v>10</v>
      </c>
      <c r="X19" s="127">
        <f>IF(E$13=".","",E$13)</f>
        <v>0.0</v>
      </c>
    </row>
    <row r="20" spans="1:24">
      <c r="A20" s="36"/>
      <c r="B20" s="62" t="s">
        <v>117</v>
      </c>
      <c r="C20" s="42" t="str">
        <f>IF(A20="","",VLOOKUP($A$13,IF(LEN(A20)=2,U13BB,U13BA),VLOOKUP(LEFT(A20,1),club,6,FALSE),FALSE))</f>
        <v/>
      </c>
      <c r="D20" s="42" t="str">
        <f>IF(A20="","",VLOOKUP(LEFT(A20,1),club,2,FALSE))</f>
        <v/>
      </c>
      <c r="E20" s="93"/>
      <c r="F20" s="37">
        <f>Decsheets!$U$11</f>
        <v>4.0</v>
      </c>
      <c r="G20" s="29"/>
      <c r="H20" s="29"/>
      <c r="I20" s="39"/>
      <c r="J20" s="35" t="str">
        <f>IF($A20="","",IF(LEFT($A20,1)=J$13,$F20,""))</f>
        <v/>
      </c>
      <c r="K20" s="35" t="str">
        <f>IF($A20="","",IF(LEFT($A20,1)=K$13,$F20,""))</f>
        <v/>
      </c>
      <c r="L20" s="35" t="str">
        <f>IF($A20="","",IF(LEFT($A20,1)=L$13,$F20,""))</f>
        <v/>
      </c>
      <c r="M20" s="35" t="str">
        <f>IF($A20="","",IF(LEFT($A20,1)=M$13,$F20,""))</f>
        <v/>
      </c>
      <c r="N20" s="35" t="str">
        <f>IF($A20="","",IF(LEFT($A20,1)=N$13,$F20,""))</f>
        <v/>
      </c>
      <c r="O20" s="35" t="str">
        <f>IF($A20="","",IF(LEFT($A20,1)=O$13,$F20,""))</f>
        <v/>
      </c>
      <c r="P20" s="35" t="str">
        <f>IF($A20="","",IF(LEFT($A20,1)=P$13,$F20,""))</f>
        <v/>
      </c>
      <c r="Q20" s="35" t="str">
        <f>IF($A20="","",IF(LEFT($A20,1)=Q$13,$F20,""))</f>
        <v/>
      </c>
      <c r="R20" s="35"/>
      <c r="S20" s="29"/>
      <c r="T20" s="21" t="s">
        <v>274</v>
      </c>
      <c r="U20" s="21" t="s">
        <v>173</v>
      </c>
      <c r="V20" s="21">
        <v>100.0</v>
      </c>
      <c r="W20" s="21" t="s">
        <v>10</v>
      </c>
      <c r="X20" s="127">
        <f>IF(E$13=".","",E$13)</f>
        <v>0.0</v>
      </c>
    </row>
    <row r="21" spans="1:24">
      <c r="A21" s="36"/>
      <c r="B21" s="62" t="s">
        <v>118</v>
      </c>
      <c r="C21" s="42" t="str">
        <f>IF(A21="","",VLOOKUP($A$13,IF(LEN(A21)=2,U13BB,U13BA),VLOOKUP(LEFT(A21,1),club,6,FALSE),FALSE))</f>
        <v/>
      </c>
      <c r="D21" s="42" t="str">
        <f>IF(A21="","",VLOOKUP(LEFT(A21,1),club,2,FALSE))</f>
        <v/>
      </c>
      <c r="E21" s="93"/>
      <c r="F21" s="37">
        <f>Decsheets!$U$12</f>
        <v>2.0</v>
      </c>
      <c r="G21" s="29"/>
      <c r="H21" s="29"/>
      <c r="I21" s="39"/>
      <c r="J21" s="35" t="str">
        <f>IF($A21="","",IF(LEFT($A21,1)=J$13,$F21,""))</f>
        <v/>
      </c>
      <c r="K21" s="35" t="str">
        <f>IF($A21="","",IF(LEFT($A21,1)=K$13,$F21,""))</f>
        <v/>
      </c>
      <c r="L21" s="35" t="str">
        <f>IF($A21="","",IF(LEFT($A21,1)=L$13,$F21,""))</f>
        <v/>
      </c>
      <c r="M21" s="35" t="str">
        <f>IF($A21="","",IF(LEFT($A21,1)=M$13,$F21,""))</f>
        <v/>
      </c>
      <c r="N21" s="35" t="str">
        <f>IF($A21="","",IF(LEFT($A21,1)=N$13,$F21,""))</f>
        <v/>
      </c>
      <c r="O21" s="35" t="str">
        <f>IF($A21="","",IF(LEFT($A21,1)=O$13,$F21,""))</f>
        <v/>
      </c>
      <c r="P21" s="35" t="str">
        <f>IF($A21="","",IF(LEFT($A21,1)=P$13,$F21,""))</f>
        <v/>
      </c>
      <c r="Q21" s="35" t="str">
        <f>IF($A21="","",IF(LEFT($A21,1)=Q$13,$F21,""))</f>
        <v/>
      </c>
      <c r="R21" s="35">
        <f>SUM(Decsheets!$U$5:$U$12)-(SUM(J14:Q21))</f>
        <v>20.0</v>
      </c>
      <c r="S21" s="29"/>
      <c r="T21" s="21" t="s">
        <v>274</v>
      </c>
      <c r="U21" s="21" t="s">
        <v>173</v>
      </c>
      <c r="V21" s="21">
        <v>100.0</v>
      </c>
      <c r="W21" s="21" t="s">
        <v>10</v>
      </c>
      <c r="X21" s="127">
        <f>IF(E$13=".","",E$13)</f>
        <v>0.0</v>
      </c>
    </row>
    <row r="22" spans="1:24">
      <c r="A22" s="32" t="s">
        <v>123</v>
      </c>
      <c r="B22" s="61"/>
      <c r="C22" s="40" t="s">
        <v>295</v>
      </c>
      <c r="D22" s="28" t="s">
        <v>125</v>
      </c>
      <c r="E22" s="91">
        <v>0.6</v>
      </c>
      <c r="F22" s="39"/>
      <c r="G22" s="29"/>
      <c r="H22" s="29"/>
      <c r="I22" s="29"/>
      <c r="J22" s="35"/>
      <c r="K22" s="35"/>
      <c r="L22" s="35"/>
      <c r="M22" s="35"/>
      <c r="N22" s="35"/>
      <c r="O22" s="35"/>
      <c r="P22" s="35"/>
      <c r="Q22" s="35"/>
      <c r="R22" s="35"/>
      <c r="S22" s="29" t="s">
        <v>137</v>
      </c>
      <c r="T22" s="21"/>
      <c r="U22" s="21"/>
      <c r="V22" s="123"/>
      <c r="W22" s="21"/>
      <c r="X22" s="21"/>
    </row>
    <row r="23" spans="1:24">
      <c r="A23" s="36" t="s">
        <v>132</v>
      </c>
      <c r="B23" s="62">
        <v>1.0</v>
      </c>
      <c r="C23" s="42" t="str">
        <f>IF(A23="","",VLOOKUP($A$22,IF(LEN(A23)=2,U13BB,U13BA),VLOOKUP(LEFT(A23,1),club,6,FALSE),FALSE))</f>
        <v>Kolly Kanyako</v>
      </c>
      <c r="D23" s="42" t="str">
        <f>IF(A23="","",VLOOKUP(LEFT(A23,1),club,2,FALSE))</f>
        <v>Barnet</v>
      </c>
      <c r="E23" s="93">
        <v>13.6</v>
      </c>
      <c r="F23" s="37">
        <f>Decsheets!$V$5</f>
        <v>8.0</v>
      </c>
      <c r="G23" s="29"/>
      <c r="H23" s="29"/>
      <c r="I23" s="39"/>
      <c r="J23" s="35" t="str">
        <f>IF($A23="","",IF(LEFT($A23,1)=J$13,$F23,""))</f>
        <v/>
      </c>
      <c r="K23" s="35" t="str">
        <f>IF($A23="","",IF(LEFT($A23,1)=K$13,$F23,""))</f>
        <v/>
      </c>
      <c r="L23" s="35" t="str">
        <f>IF($A23="","",IF(LEFT($A23,1)=L$13,$F23,""))</f>
        <v/>
      </c>
      <c r="M23" s="35" t="str">
        <f>IF($A23="","",IF(LEFT($A23,1)=M$13,$F23,""))</f>
        <v/>
      </c>
      <c r="N23" s="35" t="str">
        <f>IF($A23="","",IF(LEFT($A23,1)=N$13,$F23,""))</f>
        <v/>
      </c>
      <c r="O23" s="35" t="str">
        <f>IF($A23="","",IF(LEFT($A23,1)=O$13,$F23,""))</f>
        <v/>
      </c>
      <c r="P23" s="35">
        <f>IF($A23="","",IF(LEFT($A23,1)=P$13,$F23,""))</f>
        <v>8.0</v>
      </c>
      <c r="Q23" s="35" t="str">
        <f>IF($A23="","",IF(LEFT($A23,1)=Q$13,$F23,""))</f>
        <v/>
      </c>
      <c r="R23" s="35"/>
      <c r="S23" s="29"/>
      <c r="T23" s="21" t="s">
        <v>274</v>
      </c>
      <c r="U23" s="21" t="s">
        <v>173</v>
      </c>
      <c r="V23" s="21">
        <v>100.0</v>
      </c>
      <c r="W23" s="21" t="s">
        <v>15</v>
      </c>
      <c r="X23" s="127">
        <f>IF(E$22=".","",E$22)</f>
        <v>0.6</v>
      </c>
    </row>
    <row r="24" spans="1:24">
      <c r="A24" s="36" t="s">
        <v>142</v>
      </c>
      <c r="B24" s="62">
        <v>2.0</v>
      </c>
      <c r="C24" s="42" t="str">
        <f>IF(A24="","",VLOOKUP($A$22,IF(LEN(A24)=2,U13BB,U13BA),VLOOKUP(LEFT(A24,1),club,6,FALSE),FALSE))</f>
        <v>Michael Ogbechie</v>
      </c>
      <c r="D24" s="42" t="str">
        <f>IF(A24="","",VLOOKUP(LEFT(A24,1),club,2,FALSE))</f>
        <v>Highgate</v>
      </c>
      <c r="E24" s="93">
        <v>14.25</v>
      </c>
      <c r="F24" s="37">
        <f>Decsheets!$V$6</f>
        <v>7.0</v>
      </c>
      <c r="G24" s="29"/>
      <c r="H24" s="29"/>
      <c r="I24" s="39"/>
      <c r="J24" s="35" t="str">
        <f>IF($A24="","",IF(LEFT($A24,1)=J$13,$F24,""))</f>
        <v/>
      </c>
      <c r="K24" s="35" t="str">
        <f>IF($A24="","",IF(LEFT($A24,1)=K$13,$F24,""))</f>
        <v/>
      </c>
      <c r="L24" s="35">
        <f>IF($A24="","",IF(LEFT($A24,1)=L$13,$F24,""))</f>
        <v>7.0</v>
      </c>
      <c r="M24" s="35" t="str">
        <f>IF($A24="","",IF(LEFT($A24,1)=M$13,$F24,""))</f>
        <v/>
      </c>
      <c r="N24" s="35" t="str">
        <f>IF($A24="","",IF(LEFT($A24,1)=N$13,$F24,""))</f>
        <v/>
      </c>
      <c r="O24" s="35" t="str">
        <f>IF($A24="","",IF(LEFT($A24,1)=O$13,$F24,""))</f>
        <v/>
      </c>
      <c r="P24" s="35" t="str">
        <f>IF($A24="","",IF(LEFT($A24,1)=P$13,$F24,""))</f>
        <v/>
      </c>
      <c r="Q24" s="35" t="str">
        <f>IF($A24="","",IF(LEFT($A24,1)=Q$13,$F24,""))</f>
        <v/>
      </c>
      <c r="R24" s="35"/>
      <c r="S24" s="29"/>
      <c r="T24" s="21" t="s">
        <v>274</v>
      </c>
      <c r="U24" s="21" t="s">
        <v>173</v>
      </c>
      <c r="V24" s="21">
        <v>100.0</v>
      </c>
      <c r="W24" s="21" t="s">
        <v>15</v>
      </c>
      <c r="X24" s="127">
        <f>IF(E$22=".","",E$22)</f>
        <v>0.6</v>
      </c>
    </row>
    <row r="25" spans="1:24">
      <c r="A25" s="36" t="s">
        <v>139</v>
      </c>
      <c r="B25" s="62">
        <v>3.0</v>
      </c>
      <c r="C25" s="42" t="str">
        <f>IF(A25="","",VLOOKUP($A$22,IF(LEN(A25)=2,U13BB,U13BA),VLOOKUP(LEFT(A25,1),club,6,FALSE),FALSE))</f>
        <v>Najiib Hersi</v>
      </c>
      <c r="D25" s="42" t="str">
        <f>IF(A25="","",VLOOKUP(LEFT(A25,1),club,2,FALSE))</f>
        <v>Ealing S&amp;M</v>
      </c>
      <c r="E25" s="93">
        <v>16.13</v>
      </c>
      <c r="F25" s="37">
        <f>Decsheets!$V$7</f>
        <v>6.0</v>
      </c>
      <c r="G25" s="29"/>
      <c r="H25" s="29"/>
      <c r="I25" s="39"/>
      <c r="J25" s="35">
        <f>IF($A25="","",IF(LEFT($A25,1)=J$13,$F25,""))</f>
        <v>6.0</v>
      </c>
      <c r="K25" s="35" t="str">
        <f>IF($A25="","",IF(LEFT($A25,1)=K$13,$F25,""))</f>
        <v/>
      </c>
      <c r="L25" s="35" t="str">
        <f>IF($A25="","",IF(LEFT($A25,1)=L$13,$F25,""))</f>
        <v/>
      </c>
      <c r="M25" s="35" t="str">
        <f>IF($A25="","",IF(LEFT($A25,1)=M$13,$F25,""))</f>
        <v/>
      </c>
      <c r="N25" s="35" t="str">
        <f>IF($A25="","",IF(LEFT($A25,1)=N$13,$F25,""))</f>
        <v/>
      </c>
      <c r="O25" s="35" t="str">
        <f>IF($A25="","",IF(LEFT($A25,1)=O$13,$F25,""))</f>
        <v/>
      </c>
      <c r="P25" s="35" t="str">
        <f>IF($A25="","",IF(LEFT($A25,1)=P$13,$F25,""))</f>
        <v/>
      </c>
      <c r="Q25" s="35" t="str">
        <f>IF($A25="","",IF(LEFT($A25,1)=Q$13,$F25,""))</f>
        <v/>
      </c>
      <c r="R25" s="35"/>
      <c r="S25" s="29"/>
      <c r="T25" s="21" t="s">
        <v>274</v>
      </c>
      <c r="U25" s="21" t="s">
        <v>173</v>
      </c>
      <c r="V25" s="21">
        <v>100.0</v>
      </c>
      <c r="W25" s="21" t="s">
        <v>15</v>
      </c>
      <c r="X25" s="127">
        <f>IF(E$22=".","",E$22)</f>
        <v>0.6</v>
      </c>
    </row>
    <row r="26" spans="1:24">
      <c r="A26" s="36"/>
      <c r="B26" s="62" t="s">
        <v>114</v>
      </c>
      <c r="C26" s="42" t="str">
        <f>IF(A26="","",VLOOKUP($A$22,IF(LEN(A26)=2,U13BB,U13BA),VLOOKUP(LEFT(A26,1),club,6,FALSE),FALSE))</f>
        <v/>
      </c>
      <c r="D26" s="42" t="str">
        <f>IF(A26="","",VLOOKUP(LEFT(A26,1),club,2,FALSE))</f>
        <v/>
      </c>
      <c r="E26" s="93"/>
      <c r="F26" s="37">
        <f>Decsheets!$V$8</f>
        <v>5.0</v>
      </c>
      <c r="G26" s="29"/>
      <c r="H26" s="29"/>
      <c r="I26" s="39"/>
      <c r="J26" s="35" t="str">
        <f>IF($A26="","",IF(LEFT($A26,1)=J$13,$F26,""))</f>
        <v/>
      </c>
      <c r="K26" s="35" t="str">
        <f>IF($A26="","",IF(LEFT($A26,1)=K$13,$F26,""))</f>
        <v/>
      </c>
      <c r="L26" s="35" t="str">
        <f>IF($A26="","",IF(LEFT($A26,1)=L$13,$F26,""))</f>
        <v/>
      </c>
      <c r="M26" s="35" t="str">
        <f>IF($A26="","",IF(LEFT($A26,1)=M$13,$F26,""))</f>
        <v/>
      </c>
      <c r="N26" s="35" t="str">
        <f>IF($A26="","",IF(LEFT($A26,1)=N$13,$F26,""))</f>
        <v/>
      </c>
      <c r="O26" s="35" t="str">
        <f>IF($A26="","",IF(LEFT($A26,1)=O$13,$F26,""))</f>
        <v/>
      </c>
      <c r="P26" s="35" t="str">
        <f>IF($A26="","",IF(LEFT($A26,1)=P$13,$F26,""))</f>
        <v/>
      </c>
      <c r="Q26" s="35" t="str">
        <f>IF($A26="","",IF(LEFT($A26,1)=Q$13,$F26,""))</f>
        <v/>
      </c>
      <c r="R26" s="35"/>
      <c r="S26" s="29"/>
      <c r="T26" s="21" t="s">
        <v>274</v>
      </c>
      <c r="U26" s="21" t="s">
        <v>173</v>
      </c>
      <c r="V26" s="21">
        <v>100.0</v>
      </c>
      <c r="W26" s="21" t="s">
        <v>15</v>
      </c>
      <c r="X26" s="127">
        <f>IF(E$22=".","",E$22)</f>
        <v>0.6</v>
      </c>
    </row>
    <row r="27" spans="1:24">
      <c r="A27" s="36"/>
      <c r="B27" s="62" t="s">
        <v>115</v>
      </c>
      <c r="C27" s="42" t="str">
        <f>IF(A27="","",VLOOKUP($A$22,IF(LEN(A27)=2,U13BB,U13BA),VLOOKUP(LEFT(A27,1),club,6,FALSE),FALSE))</f>
        <v/>
      </c>
      <c r="D27" s="42" t="str">
        <f>IF(A27="","",VLOOKUP(LEFT(A27,1),club,2,FALSE))</f>
        <v/>
      </c>
      <c r="E27" s="93"/>
      <c r="F27" s="37">
        <f>Decsheets!$V$9</f>
        <v>4.0</v>
      </c>
      <c r="G27" s="29"/>
      <c r="H27" s="29"/>
      <c r="I27" s="39"/>
      <c r="J27" s="35" t="str">
        <f>IF($A27="","",IF(LEFT($A27,1)=J$13,$F27,""))</f>
        <v/>
      </c>
      <c r="K27" s="35" t="str">
        <f>IF($A27="","",IF(LEFT($A27,1)=K$13,$F27,""))</f>
        <v/>
      </c>
      <c r="L27" s="35" t="str">
        <f>IF($A27="","",IF(LEFT($A27,1)=L$13,$F27,""))</f>
        <v/>
      </c>
      <c r="M27" s="35" t="str">
        <f>IF($A27="","",IF(LEFT($A27,1)=M$13,$F27,""))</f>
        <v/>
      </c>
      <c r="N27" s="35" t="str">
        <f>IF($A27="","",IF(LEFT($A27,1)=N$13,$F27,""))</f>
        <v/>
      </c>
      <c r="O27" s="35" t="str">
        <f>IF($A27="","",IF(LEFT($A27,1)=O$13,$F27,""))</f>
        <v/>
      </c>
      <c r="P27" s="35" t="str">
        <f>IF($A27="","",IF(LEFT($A27,1)=P$13,$F27,""))</f>
        <v/>
      </c>
      <c r="Q27" s="35" t="str">
        <f>IF($A27="","",IF(LEFT($A27,1)=Q$13,$F27,""))</f>
        <v/>
      </c>
      <c r="R27" s="35"/>
      <c r="S27" s="29"/>
      <c r="T27" s="21" t="s">
        <v>274</v>
      </c>
      <c r="U27" s="21" t="s">
        <v>173</v>
      </c>
      <c r="V27" s="21">
        <v>100.0</v>
      </c>
      <c r="W27" s="21" t="s">
        <v>15</v>
      </c>
      <c r="X27" s="127">
        <f>IF(E$22=".","",E$22)</f>
        <v>0.6</v>
      </c>
    </row>
    <row r="28" spans="1:24">
      <c r="A28" s="36"/>
      <c r="B28" s="62" t="s">
        <v>116</v>
      </c>
      <c r="C28" s="42" t="str">
        <f>IF(A28="","",VLOOKUP($A$22,IF(LEN(A28)=2,U13BB,U13BA),VLOOKUP(LEFT(A28,1),club,6,FALSE),FALSE))</f>
        <v/>
      </c>
      <c r="D28" s="42" t="str">
        <f>IF(A28="","",VLOOKUP(LEFT(A28,1),club,2,FALSE))</f>
        <v/>
      </c>
      <c r="E28" s="93"/>
      <c r="F28" s="37">
        <f>Decsheets!$V$10</f>
        <v>3.0</v>
      </c>
      <c r="G28" s="29"/>
      <c r="H28" s="29"/>
      <c r="I28" s="39"/>
      <c r="J28" s="35" t="str">
        <f>IF($A28="","",IF(LEFT($A28,1)=J$13,$F28,""))</f>
        <v/>
      </c>
      <c r="K28" s="35" t="str">
        <f>IF($A28="","",IF(LEFT($A28,1)=K$13,$F28,""))</f>
        <v/>
      </c>
      <c r="L28" s="35" t="str">
        <f>IF($A28="","",IF(LEFT($A28,1)=L$13,$F28,""))</f>
        <v/>
      </c>
      <c r="M28" s="35" t="str">
        <f>IF($A28="","",IF(LEFT($A28,1)=M$13,$F28,""))</f>
        <v/>
      </c>
      <c r="N28" s="35" t="str">
        <f>IF($A28="","",IF(LEFT($A28,1)=N$13,$F28,""))</f>
        <v/>
      </c>
      <c r="O28" s="35" t="str">
        <f>IF($A28="","",IF(LEFT($A28,1)=O$13,$F28,""))</f>
        <v/>
      </c>
      <c r="P28" s="35" t="str">
        <f>IF($A28="","",IF(LEFT($A28,1)=P$13,$F28,""))</f>
        <v/>
      </c>
      <c r="Q28" s="35" t="str">
        <f>IF($A28="","",IF(LEFT($A28,1)=Q$13,$F28,""))</f>
        <v/>
      </c>
      <c r="R28" s="35"/>
      <c r="S28" s="29"/>
      <c r="T28" s="21" t="s">
        <v>274</v>
      </c>
      <c r="U28" s="21" t="s">
        <v>173</v>
      </c>
      <c r="V28" s="21">
        <v>100.0</v>
      </c>
      <c r="W28" s="21" t="s">
        <v>15</v>
      </c>
      <c r="X28" s="127">
        <f>IF(E$22=".","",E$22)</f>
        <v>0.6</v>
      </c>
    </row>
    <row r="29" spans="1:24">
      <c r="A29" s="36"/>
      <c r="B29" s="62" t="s">
        <v>117</v>
      </c>
      <c r="C29" s="42" t="str">
        <f>IF(A29="","",VLOOKUP($A$22,IF(LEN(A29)=2,U13BB,U13BA),VLOOKUP(LEFT(A29,1),club,6,FALSE),FALSE))</f>
        <v/>
      </c>
      <c r="D29" s="42" t="str">
        <f>IF(A29="","",VLOOKUP(LEFT(A29,1),club,2,FALSE))</f>
        <v/>
      </c>
      <c r="E29" s="93"/>
      <c r="F29" s="37">
        <f>Decsheets!$V$11</f>
        <v>2.0</v>
      </c>
      <c r="G29" s="29"/>
      <c r="H29" s="29"/>
      <c r="I29" s="39"/>
      <c r="J29" s="35" t="str">
        <f>IF($A29="","",IF(LEFT($A29,1)=J$13,$F29,""))</f>
        <v/>
      </c>
      <c r="K29" s="35" t="str">
        <f>IF($A29="","",IF(LEFT($A29,1)=K$13,$F29,""))</f>
        <v/>
      </c>
      <c r="L29" s="35" t="str">
        <f>IF($A29="","",IF(LEFT($A29,1)=L$13,$F29,""))</f>
        <v/>
      </c>
      <c r="M29" s="35" t="str">
        <f>IF($A29="","",IF(LEFT($A29,1)=M$13,$F29,""))</f>
        <v/>
      </c>
      <c r="N29" s="35" t="str">
        <f>IF($A29="","",IF(LEFT($A29,1)=N$13,$F29,""))</f>
        <v/>
      </c>
      <c r="O29" s="35" t="str">
        <f>IF($A29="","",IF(LEFT($A29,1)=O$13,$F29,""))</f>
        <v/>
      </c>
      <c r="P29" s="35" t="str">
        <f>IF($A29="","",IF(LEFT($A29,1)=P$13,$F29,""))</f>
        <v/>
      </c>
      <c r="Q29" s="35" t="str">
        <f>IF($A29="","",IF(LEFT($A29,1)=Q$13,$F29,""))</f>
        <v/>
      </c>
      <c r="R29" s="35"/>
      <c r="S29" s="29"/>
      <c r="T29" s="21" t="s">
        <v>274</v>
      </c>
      <c r="U29" s="21" t="s">
        <v>173</v>
      </c>
      <c r="V29" s="21">
        <v>100.0</v>
      </c>
      <c r="W29" s="21" t="s">
        <v>15</v>
      </c>
      <c r="X29" s="127">
        <f>IF(E$22=".","",E$22)</f>
        <v>0.6</v>
      </c>
    </row>
    <row r="30" spans="1:24">
      <c r="A30" s="36"/>
      <c r="B30" s="62" t="s">
        <v>118</v>
      </c>
      <c r="C30" s="42" t="str">
        <f>IF(A30="","",VLOOKUP($A$22,IF(LEN(A30)=2,U13BB,U13BA),VLOOKUP(LEFT(A30,1),club,6,FALSE),FALSE))</f>
        <v/>
      </c>
      <c r="D30" s="42" t="str">
        <f>IF(A30="","",VLOOKUP(LEFT(A30,1),club,2,FALSE))</f>
        <v/>
      </c>
      <c r="E30" s="93"/>
      <c r="F30" s="37">
        <f>Decsheets!$V$12</f>
        <v>1.0</v>
      </c>
      <c r="G30" s="29"/>
      <c r="H30" s="29"/>
      <c r="I30" s="39"/>
      <c r="J30" s="35" t="str">
        <f>IF($A30="","",IF(LEFT($A30,1)=J$13,$F30,""))</f>
        <v/>
      </c>
      <c r="K30" s="35" t="str">
        <f>IF($A30="","",IF(LEFT($A30,1)=K$13,$F30,""))</f>
        <v/>
      </c>
      <c r="L30" s="35" t="str">
        <f>IF($A30="","",IF(LEFT($A30,1)=L$13,$F30,""))</f>
        <v/>
      </c>
      <c r="M30" s="35" t="str">
        <f>IF($A30="","",IF(LEFT($A30,1)=M$13,$F30,""))</f>
        <v/>
      </c>
      <c r="N30" s="35" t="str">
        <f>IF($A30="","",IF(LEFT($A30,1)=N$13,$F30,""))</f>
        <v/>
      </c>
      <c r="O30" s="35" t="str">
        <f>IF($A30="","",IF(LEFT($A30,1)=O$13,$F30,""))</f>
        <v/>
      </c>
      <c r="P30" s="35" t="str">
        <f>IF($A30="","",IF(LEFT($A30,1)=P$13,$F30,""))</f>
        <v/>
      </c>
      <c r="Q30" s="35" t="str">
        <f>IF($A30="","",IF(LEFT($A30,1)=Q$13,$F30,""))</f>
        <v/>
      </c>
      <c r="R30" s="35">
        <f>SUM(Decsheets!$V$5:$V$12)-(SUM(J23:Q30))</f>
        <v>15.0</v>
      </c>
      <c r="S30" s="29"/>
      <c r="T30" s="21" t="s">
        <v>274</v>
      </c>
      <c r="U30" s="21" t="s">
        <v>173</v>
      </c>
      <c r="V30" s="21">
        <v>100.0</v>
      </c>
      <c r="W30" s="21" t="s">
        <v>15</v>
      </c>
      <c r="X30" s="127">
        <f>IF(E$22=".","",E$22)</f>
        <v>0.6</v>
      </c>
    </row>
    <row r="31" spans="1:24">
      <c r="A31" s="32" t="s">
        <v>206</v>
      </c>
      <c r="B31" s="61"/>
      <c r="C31" s="41" t="s">
        <v>296</v>
      </c>
      <c r="D31" s="28" t="s">
        <v>125</v>
      </c>
      <c r="E31" s="91">
        <v>1.2</v>
      </c>
      <c r="F31" s="39"/>
      <c r="G31" s="29"/>
      <c r="H31" s="29"/>
      <c r="I31" s="29"/>
      <c r="J31" s="35"/>
      <c r="K31" s="35"/>
      <c r="L31" s="35"/>
      <c r="M31" s="35"/>
      <c r="N31" s="35"/>
      <c r="O31" s="35"/>
      <c r="P31" s="35"/>
      <c r="Q31" s="35"/>
      <c r="R31" s="35"/>
      <c r="S31" s="29" t="s">
        <v>208</v>
      </c>
      <c r="T31" s="21"/>
      <c r="U31" s="21"/>
      <c r="V31" s="123"/>
      <c r="W31" s="21"/>
      <c r="X31" s="21"/>
    </row>
    <row r="32" spans="1:24">
      <c r="A32" s="36" t="s">
        <v>134</v>
      </c>
      <c r="B32" s="62">
        <v>1.0</v>
      </c>
      <c r="C32" s="37" t="str">
        <f>IF(A32="","",VLOOKUP($A$31,IF(LEN(A32)=2,U13BB,U13BA),VLOOKUP(LEFT(A32,1),club,6,FALSE),FALSE))</f>
        <v>Zack Clarke-Green</v>
      </c>
      <c r="D32" s="42" t="str">
        <f>IF(A32="","",VLOOKUP(LEFT(A32,1),club,2,FALSE))</f>
        <v>Ealing S&amp;M</v>
      </c>
      <c r="E32" s="93">
        <v>29.01</v>
      </c>
      <c r="F32" s="37">
        <f>Decsheets!$U$5</f>
        <v>16.0</v>
      </c>
      <c r="G32" s="29"/>
      <c r="H32" s="29"/>
      <c r="I32" s="39"/>
      <c r="J32" s="35">
        <f>IF($A32="","",IF(LEFT($A32,1)=J$13,$F32,""))</f>
        <v>16.0</v>
      </c>
      <c r="K32" s="35" t="str">
        <f>IF($A32="","",IF(LEFT($A32,1)=K$13,$F32,""))</f>
        <v/>
      </c>
      <c r="L32" s="35" t="str">
        <f>IF($A32="","",IF(LEFT($A32,1)=L$13,$F32,""))</f>
        <v/>
      </c>
      <c r="M32" s="35" t="str">
        <f>IF($A32="","",IF(LEFT($A32,1)=M$13,$F32,""))</f>
        <v/>
      </c>
      <c r="N32" s="35" t="str">
        <f>IF($A32="","",IF(LEFT($A32,1)=N$13,$F32,""))</f>
        <v/>
      </c>
      <c r="O32" s="35" t="str">
        <f>IF($A32="","",IF(LEFT($A32,1)=O$13,$F32,""))</f>
        <v/>
      </c>
      <c r="P32" s="35" t="str">
        <f>IF($A32="","",IF(LEFT($A32,1)=P$13,$F32,""))</f>
        <v/>
      </c>
      <c r="Q32" s="35" t="str">
        <f>IF($A32="","",IF(LEFT($A32,1)=Q$13,$F32,""))</f>
        <v/>
      </c>
      <c r="R32" s="35"/>
      <c r="S32" s="29"/>
      <c r="T32" s="21" t="s">
        <v>274</v>
      </c>
      <c r="U32" s="21" t="s">
        <v>173</v>
      </c>
      <c r="V32" s="21">
        <v>200.0</v>
      </c>
      <c r="W32" s="21" t="s">
        <v>10</v>
      </c>
      <c r="X32" s="127">
        <f>IF(E$31=".","",E$31)</f>
        <v>1.2</v>
      </c>
    </row>
    <row r="33" spans="1:24">
      <c r="A33" s="36" t="s">
        <v>131</v>
      </c>
      <c r="B33" s="62">
        <v>2.0</v>
      </c>
      <c r="C33" s="37" t="str">
        <f>IF(A33="","",VLOOKUP($A$31,IF(LEN(A33)=2,U13BB,U13BA),VLOOKUP(LEFT(A33,1),club,6,FALSE),FALSE))</f>
        <v>Shlomo Levy</v>
      </c>
      <c r="D33" s="42" t="str">
        <f>IF(A33="","",VLOOKUP(LEFT(A33,1),club,2,FALSE))</f>
        <v>Highgate</v>
      </c>
      <c r="E33" s="93">
        <v>29.25</v>
      </c>
      <c r="F33" s="37">
        <f>Decsheets!$U$6</f>
        <v>14.0</v>
      </c>
      <c r="G33" s="29"/>
      <c r="H33" s="29"/>
      <c r="I33" s="39"/>
      <c r="J33" s="35" t="str">
        <f>IF($A33="","",IF(LEFT($A33,1)=J$13,$F33,""))</f>
        <v/>
      </c>
      <c r="K33" s="35" t="str">
        <f>IF($A33="","",IF(LEFT($A33,1)=K$13,$F33,""))</f>
        <v/>
      </c>
      <c r="L33" s="35">
        <f>IF($A33="","",IF(LEFT($A33,1)=L$13,$F33,""))</f>
        <v>14.0</v>
      </c>
      <c r="M33" s="35" t="str">
        <f>IF($A33="","",IF(LEFT($A33,1)=M$13,$F33,""))</f>
        <v/>
      </c>
      <c r="N33" s="35" t="str">
        <f>IF($A33="","",IF(LEFT($A33,1)=N$13,$F33,""))</f>
        <v/>
      </c>
      <c r="O33" s="35" t="str">
        <f>IF($A33="","",IF(LEFT($A33,1)=O$13,$F33,""))</f>
        <v/>
      </c>
      <c r="P33" s="35" t="str">
        <f>IF($A33="","",IF(LEFT($A33,1)=P$13,$F33,""))</f>
        <v/>
      </c>
      <c r="Q33" s="35" t="str">
        <f>IF($A33="","",IF(LEFT($A33,1)=Q$13,$F33,""))</f>
        <v/>
      </c>
      <c r="R33" s="35"/>
      <c r="S33" s="29"/>
      <c r="T33" s="21" t="s">
        <v>274</v>
      </c>
      <c r="U33" s="21" t="s">
        <v>173</v>
      </c>
      <c r="V33" s="21">
        <v>200.0</v>
      </c>
      <c r="W33" s="21" t="s">
        <v>10</v>
      </c>
      <c r="X33" s="127">
        <f>IF(E$31=".","",E$31)</f>
        <v>1.2</v>
      </c>
    </row>
    <row r="34" spans="1:24">
      <c r="A34" s="36" t="s">
        <v>127</v>
      </c>
      <c r="B34" s="62">
        <v>3.0</v>
      </c>
      <c r="C34" s="37" t="str">
        <f>IF(A34="","",VLOOKUP($A$31,IF(LEN(A34)=2,U13BB,U13BA),VLOOKUP(LEFT(A34,1),club,6,FALSE),FALSE))</f>
        <v>Nelson Gordon</v>
      </c>
      <c r="D34" s="42" t="str">
        <f>IF(A34="","",VLOOKUP(LEFT(A34,1),club,2,FALSE))</f>
        <v>TVH</v>
      </c>
      <c r="E34" s="93">
        <v>29.7</v>
      </c>
      <c r="F34" s="37">
        <f>Decsheets!$U$7</f>
        <v>12.0</v>
      </c>
      <c r="G34" s="29"/>
      <c r="H34" s="29"/>
      <c r="I34" s="39"/>
      <c r="J34" s="35" t="str">
        <f>IF($A34="","",IF(LEFT($A34,1)=J$13,$F34,""))</f>
        <v/>
      </c>
      <c r="K34" s="35" t="str">
        <f>IF($A34="","",IF(LEFT($A34,1)=K$13,$F34,""))</f>
        <v/>
      </c>
      <c r="L34" s="35" t="str">
        <f>IF($A34="","",IF(LEFT($A34,1)=L$13,$F34,""))</f>
        <v/>
      </c>
      <c r="M34" s="35" t="str">
        <f>IF($A34="","",IF(LEFT($A34,1)=M$13,$F34,""))</f>
        <v/>
      </c>
      <c r="N34" s="35">
        <f>IF($A34="","",IF(LEFT($A34,1)=N$13,$F34,""))</f>
        <v>12.0</v>
      </c>
      <c r="O34" s="35" t="str">
        <f>IF($A34="","",IF(LEFT($A34,1)=O$13,$F34,""))</f>
        <v/>
      </c>
      <c r="P34" s="35" t="str">
        <f>IF($A34="","",IF(LEFT($A34,1)=P$13,$F34,""))</f>
        <v/>
      </c>
      <c r="Q34" s="35" t="str">
        <f>IF($A34="","",IF(LEFT($A34,1)=Q$13,$F34,""))</f>
        <v/>
      </c>
      <c r="R34" s="35"/>
      <c r="S34" s="29"/>
      <c r="T34" s="21" t="s">
        <v>274</v>
      </c>
      <c r="U34" s="21" t="s">
        <v>173</v>
      </c>
      <c r="V34" s="21">
        <v>200.0</v>
      </c>
      <c r="W34" s="21" t="s">
        <v>10</v>
      </c>
      <c r="X34" s="127">
        <f>IF(E$31=".","",E$31)</f>
        <v>1.2</v>
      </c>
    </row>
    <row r="35" spans="1:24">
      <c r="A35" s="36"/>
      <c r="B35" s="62" t="s">
        <v>114</v>
      </c>
      <c r="C35" s="37" t="str">
        <f>IF(A35="","",VLOOKUP($A$31,IF(LEN(A35)=2,U13BB,U13BA),VLOOKUP(LEFT(A35,1),club,6,FALSE),FALSE))</f>
        <v/>
      </c>
      <c r="D35" s="42" t="str">
        <f>IF(A35="","",VLOOKUP(LEFT(A35,1),club,2,FALSE))</f>
        <v/>
      </c>
      <c r="E35" s="93"/>
      <c r="F35" s="37">
        <f>Decsheets!$U$8</f>
        <v>10.0</v>
      </c>
      <c r="G35" s="29"/>
      <c r="H35" s="29"/>
      <c r="I35" s="39"/>
      <c r="J35" s="35" t="str">
        <f>IF($A35="","",IF(LEFT($A35,1)=J$13,$F35,""))</f>
        <v/>
      </c>
      <c r="K35" s="35" t="str">
        <f>IF($A35="","",IF(LEFT($A35,1)=K$13,$F35,""))</f>
        <v/>
      </c>
      <c r="L35" s="35" t="str">
        <f>IF($A35="","",IF(LEFT($A35,1)=L$13,$F35,""))</f>
        <v/>
      </c>
      <c r="M35" s="35" t="str">
        <f>IF($A35="","",IF(LEFT($A35,1)=M$13,$F35,""))</f>
        <v/>
      </c>
      <c r="N35" s="35" t="str">
        <f>IF($A35="","",IF(LEFT($A35,1)=N$13,$F35,""))</f>
        <v/>
      </c>
      <c r="O35" s="35" t="str">
        <f>IF($A35="","",IF(LEFT($A35,1)=O$13,$F35,""))</f>
        <v/>
      </c>
      <c r="P35" s="35" t="str">
        <f>IF($A35="","",IF(LEFT($A35,1)=P$13,$F35,""))</f>
        <v/>
      </c>
      <c r="Q35" s="35" t="str">
        <f>IF($A35="","",IF(LEFT($A35,1)=Q$13,$F35,""))</f>
        <v/>
      </c>
      <c r="R35" s="35"/>
      <c r="S35" s="29"/>
      <c r="T35" s="21" t="s">
        <v>274</v>
      </c>
      <c r="U35" s="21" t="s">
        <v>173</v>
      </c>
      <c r="V35" s="21">
        <v>200.0</v>
      </c>
      <c r="W35" s="21" t="s">
        <v>10</v>
      </c>
      <c r="X35" s="127">
        <f>IF(E$31=".","",E$31)</f>
        <v>1.2</v>
      </c>
    </row>
    <row r="36" spans="1:24">
      <c r="A36" s="36"/>
      <c r="B36" s="62" t="s">
        <v>115</v>
      </c>
      <c r="C36" s="37" t="str">
        <f>IF(A36="","",VLOOKUP($A$31,IF(LEN(A36)=2,U13BB,U13BA),VLOOKUP(LEFT(A36,1),club,6,FALSE),FALSE))</f>
        <v/>
      </c>
      <c r="D36" s="42" t="str">
        <f>IF(A36="","",VLOOKUP(LEFT(A36,1),club,2,FALSE))</f>
        <v/>
      </c>
      <c r="E36" s="93"/>
      <c r="F36" s="37">
        <f>Decsheets!$U$9</f>
        <v>8.0</v>
      </c>
      <c r="G36" s="29"/>
      <c r="H36" s="29"/>
      <c r="I36" s="39"/>
      <c r="J36" s="35" t="str">
        <f>IF($A36="","",IF(LEFT($A36,1)=J$13,$F36,""))</f>
        <v/>
      </c>
      <c r="K36" s="35" t="str">
        <f>IF($A36="","",IF(LEFT($A36,1)=K$13,$F36,""))</f>
        <v/>
      </c>
      <c r="L36" s="35" t="str">
        <f>IF($A36="","",IF(LEFT($A36,1)=L$13,$F36,""))</f>
        <v/>
      </c>
      <c r="M36" s="35" t="str">
        <f>IF($A36="","",IF(LEFT($A36,1)=M$13,$F36,""))</f>
        <v/>
      </c>
      <c r="N36" s="35" t="str">
        <f>IF($A36="","",IF(LEFT($A36,1)=N$13,$F36,""))</f>
        <v/>
      </c>
      <c r="O36" s="35" t="str">
        <f>IF($A36="","",IF(LEFT($A36,1)=O$13,$F36,""))</f>
        <v/>
      </c>
      <c r="P36" s="35" t="str">
        <f>IF($A36="","",IF(LEFT($A36,1)=P$13,$F36,""))</f>
        <v/>
      </c>
      <c r="Q36" s="35" t="str">
        <f>IF($A36="","",IF(LEFT($A36,1)=Q$13,$F36,""))</f>
        <v/>
      </c>
      <c r="R36" s="35"/>
      <c r="S36" s="29"/>
      <c r="T36" s="21" t="s">
        <v>274</v>
      </c>
      <c r="U36" s="21" t="s">
        <v>173</v>
      </c>
      <c r="V36" s="21">
        <v>200.0</v>
      </c>
      <c r="W36" s="21" t="s">
        <v>10</v>
      </c>
      <c r="X36" s="127">
        <f>IF(E$31=".","",E$31)</f>
        <v>1.2</v>
      </c>
    </row>
    <row r="37" spans="1:24">
      <c r="A37" s="36"/>
      <c r="B37" s="62" t="s">
        <v>116</v>
      </c>
      <c r="C37" s="37" t="str">
        <f>IF(A37="","",VLOOKUP($A$31,IF(LEN(A37)=2,U13BB,U13BA),VLOOKUP(LEFT(A37,1),club,6,FALSE),FALSE))</f>
        <v/>
      </c>
      <c r="D37" s="42" t="str">
        <f>IF(A37="","",VLOOKUP(LEFT(A37,1),club,2,FALSE))</f>
        <v/>
      </c>
      <c r="E37" s="93"/>
      <c r="F37" s="37">
        <f>Decsheets!$U$10</f>
        <v>6.0</v>
      </c>
      <c r="G37" s="29"/>
      <c r="H37" s="29"/>
      <c r="I37" s="39"/>
      <c r="J37" s="35" t="str">
        <f>IF($A37="","",IF(LEFT($A37,1)=J$13,$F37,""))</f>
        <v/>
      </c>
      <c r="K37" s="35" t="str">
        <f>IF($A37="","",IF(LEFT($A37,1)=K$13,$F37,""))</f>
        <v/>
      </c>
      <c r="L37" s="35" t="str">
        <f>IF($A37="","",IF(LEFT($A37,1)=L$13,$F37,""))</f>
        <v/>
      </c>
      <c r="M37" s="35" t="str">
        <f>IF($A37="","",IF(LEFT($A37,1)=M$13,$F37,""))</f>
        <v/>
      </c>
      <c r="N37" s="35" t="str">
        <f>IF($A37="","",IF(LEFT($A37,1)=N$13,$F37,""))</f>
        <v/>
      </c>
      <c r="O37" s="35" t="str">
        <f>IF($A37="","",IF(LEFT($A37,1)=O$13,$F37,""))</f>
        <v/>
      </c>
      <c r="P37" s="35" t="str">
        <f>IF($A37="","",IF(LEFT($A37,1)=P$13,$F37,""))</f>
        <v/>
      </c>
      <c r="Q37" s="35" t="str">
        <f>IF($A37="","",IF(LEFT($A37,1)=Q$13,$F37,""))</f>
        <v/>
      </c>
      <c r="R37" s="35"/>
      <c r="S37" s="29"/>
      <c r="T37" s="21" t="s">
        <v>274</v>
      </c>
      <c r="U37" s="21" t="s">
        <v>173</v>
      </c>
      <c r="V37" s="21">
        <v>200.0</v>
      </c>
      <c r="W37" s="21" t="s">
        <v>10</v>
      </c>
      <c r="X37" s="127">
        <f>IF(E$31=".","",E$31)</f>
        <v>1.2</v>
      </c>
    </row>
    <row r="38" spans="1:24">
      <c r="A38" s="36"/>
      <c r="B38" s="62" t="s">
        <v>117</v>
      </c>
      <c r="C38" s="37" t="str">
        <f>IF(A38="","",VLOOKUP($A$31,IF(LEN(A38)=2,U13BB,U13BA),VLOOKUP(LEFT(A38,1),club,6,FALSE),FALSE))</f>
        <v/>
      </c>
      <c r="D38" s="42" t="str">
        <f>IF(A38="","",VLOOKUP(LEFT(A38,1),club,2,FALSE))</f>
        <v/>
      </c>
      <c r="E38" s="93"/>
      <c r="F38" s="37">
        <f>Decsheets!$U$11</f>
        <v>4.0</v>
      </c>
      <c r="G38" s="29"/>
      <c r="H38" s="29"/>
      <c r="I38" s="39"/>
      <c r="J38" s="35" t="str">
        <f>IF($A38="","",IF(LEFT($A38,1)=J$13,$F38,""))</f>
        <v/>
      </c>
      <c r="K38" s="35" t="str">
        <f>IF($A38="","",IF(LEFT($A38,1)=K$13,$F38,""))</f>
        <v/>
      </c>
      <c r="L38" s="35" t="str">
        <f>IF($A38="","",IF(LEFT($A38,1)=L$13,$F38,""))</f>
        <v/>
      </c>
      <c r="M38" s="35" t="str">
        <f>IF($A38="","",IF(LEFT($A38,1)=M$13,$F38,""))</f>
        <v/>
      </c>
      <c r="N38" s="35" t="str">
        <f>IF($A38="","",IF(LEFT($A38,1)=N$13,$F38,""))</f>
        <v/>
      </c>
      <c r="O38" s="35" t="str">
        <f>IF($A38="","",IF(LEFT($A38,1)=O$13,$F38,""))</f>
        <v/>
      </c>
      <c r="P38" s="35" t="str">
        <f>IF($A38="","",IF(LEFT($A38,1)=P$13,$F38,""))</f>
        <v/>
      </c>
      <c r="Q38" s="35" t="str">
        <f>IF($A38="","",IF(LEFT($A38,1)=Q$13,$F38,""))</f>
        <v/>
      </c>
      <c r="R38" s="35"/>
      <c r="S38" s="29"/>
      <c r="T38" s="21" t="s">
        <v>274</v>
      </c>
      <c r="U38" s="21" t="s">
        <v>173</v>
      </c>
      <c r="V38" s="21">
        <v>200.0</v>
      </c>
      <c r="W38" s="21" t="s">
        <v>10</v>
      </c>
      <c r="X38" s="127">
        <f>IF(E$31=".","",E$31)</f>
        <v>1.2</v>
      </c>
    </row>
    <row r="39" spans="1:24">
      <c r="A39" s="36"/>
      <c r="B39" s="62" t="s">
        <v>118</v>
      </c>
      <c r="C39" s="37" t="str">
        <f>IF(A39="","",VLOOKUP($A$31,IF(LEN(A39)=2,U13BB,U13BA),VLOOKUP(LEFT(A39,1),club,6,FALSE),FALSE))</f>
        <v/>
      </c>
      <c r="D39" s="42" t="str">
        <f>IF(A39="","",VLOOKUP(LEFT(A39,1),club,2,FALSE))</f>
        <v/>
      </c>
      <c r="E39" s="93"/>
      <c r="F39" s="37">
        <f>Decsheets!$U$12</f>
        <v>2.0</v>
      </c>
      <c r="G39" s="29"/>
      <c r="H39" s="29"/>
      <c r="I39" s="39"/>
      <c r="J39" s="35" t="str">
        <f>IF($A39="","",IF(LEFT($A39,1)=J$13,$F39,""))</f>
        <v/>
      </c>
      <c r="K39" s="35" t="str">
        <f>IF($A39="","",IF(LEFT($A39,1)=K$13,$F39,""))</f>
        <v/>
      </c>
      <c r="L39" s="35" t="str">
        <f>IF($A39="","",IF(LEFT($A39,1)=L$13,$F39,""))</f>
        <v/>
      </c>
      <c r="M39" s="35" t="str">
        <f>IF($A39="","",IF(LEFT($A39,1)=M$13,$F39,""))</f>
        <v/>
      </c>
      <c r="N39" s="35" t="str">
        <f>IF($A39="","",IF(LEFT($A39,1)=N$13,$F39,""))</f>
        <v/>
      </c>
      <c r="O39" s="35" t="str">
        <f>IF($A39="","",IF(LEFT($A39,1)=O$13,$F39,""))</f>
        <v/>
      </c>
      <c r="P39" s="35" t="str">
        <f>IF($A39="","",IF(LEFT($A39,1)=P$13,$F39,""))</f>
        <v/>
      </c>
      <c r="Q39" s="35" t="str">
        <f>IF($A39="","",IF(LEFT($A39,1)=Q$13,$F39,""))</f>
        <v/>
      </c>
      <c r="R39" s="35">
        <f>SUM(Decsheets!$U$5:$U$12)-(SUM(J32:Q39))</f>
        <v>30.0</v>
      </c>
      <c r="S39" s="29"/>
      <c r="T39" s="21" t="s">
        <v>274</v>
      </c>
      <c r="U39" s="21" t="s">
        <v>173</v>
      </c>
      <c r="V39" s="21">
        <v>200.0</v>
      </c>
      <c r="W39" s="21" t="s">
        <v>10</v>
      </c>
      <c r="X39" s="127">
        <f>IF(E$31=".","",E$31)</f>
        <v>1.2</v>
      </c>
    </row>
    <row r="40" spans="1:24">
      <c r="A40" s="32" t="s">
        <v>206</v>
      </c>
      <c r="B40" s="61"/>
      <c r="C40" s="40" t="s">
        <v>297</v>
      </c>
      <c r="D40" s="28" t="s">
        <v>125</v>
      </c>
      <c r="E40" s="91">
        <v>1.2</v>
      </c>
      <c r="F40" s="39"/>
      <c r="G40" s="29"/>
      <c r="H40" s="29"/>
      <c r="I40" s="29"/>
      <c r="J40" s="35"/>
      <c r="K40" s="35"/>
      <c r="L40" s="35"/>
      <c r="M40" s="35"/>
      <c r="N40" s="35"/>
      <c r="O40" s="35"/>
      <c r="P40" s="35"/>
      <c r="Q40" s="35"/>
      <c r="R40" s="35"/>
      <c r="S40" s="29" t="s">
        <v>210</v>
      </c>
      <c r="T40" s="21"/>
      <c r="U40" s="21"/>
      <c r="V40" s="117"/>
      <c r="W40" s="21"/>
      <c r="X40" s="21"/>
    </row>
    <row r="41" spans="1:24">
      <c r="A41" s="36" t="s">
        <v>139</v>
      </c>
      <c r="B41" s="62">
        <v>1.0</v>
      </c>
      <c r="C41" s="37" t="str">
        <f>IF(A41="","",VLOOKUP($A$40,IF(LEN(A41)=2,U13BB,U13BA),VLOOKUP(LEFT(A41,1),club,6,FALSE),FALSE))</f>
        <v>Najiib Hersi</v>
      </c>
      <c r="D41" s="37" t="str">
        <f>IF(A41="","",VLOOKUP(LEFT(A41,1),club,2,FALSE))</f>
        <v>Ealing S&amp;M</v>
      </c>
      <c r="E41" s="93">
        <v>33.56</v>
      </c>
      <c r="F41" s="37">
        <f>Decsheets!$V$5</f>
        <v>8.0</v>
      </c>
      <c r="G41" s="29"/>
      <c r="H41" s="29"/>
      <c r="I41" s="39"/>
      <c r="J41" s="35">
        <f>IF($A41="","",IF(LEFT($A41,1)=J$13,$F41,""))</f>
        <v>8.0</v>
      </c>
      <c r="K41" s="35" t="str">
        <f>IF($A41="","",IF(LEFT($A41,1)=K$13,$F41,""))</f>
        <v/>
      </c>
      <c r="L41" s="35" t="str">
        <f>IF($A41="","",IF(LEFT($A41,1)=L$13,$F41,""))</f>
        <v/>
      </c>
      <c r="M41" s="35" t="str">
        <f>IF($A41="","",IF(LEFT($A41,1)=M$13,$F41,""))</f>
        <v/>
      </c>
      <c r="N41" s="35" t="str">
        <f>IF($A41="","",IF(LEFT($A41,1)=N$13,$F41,""))</f>
        <v/>
      </c>
      <c r="O41" s="35" t="str">
        <f>IF($A41="","",IF(LEFT($A41,1)=O$13,$F41,""))</f>
        <v/>
      </c>
      <c r="P41" s="35" t="str">
        <f>IF($A41="","",IF(LEFT($A41,1)=P$13,$F41,""))</f>
        <v/>
      </c>
      <c r="Q41" s="35" t="str">
        <f>IF($A41="","",IF(LEFT($A41,1)=Q$13,$F41,""))</f>
        <v/>
      </c>
      <c r="R41" s="35"/>
      <c r="S41" s="29"/>
      <c r="T41" s="21" t="s">
        <v>274</v>
      </c>
      <c r="U41" s="21" t="s">
        <v>173</v>
      </c>
      <c r="V41" s="21">
        <v>200.0</v>
      </c>
      <c r="W41" s="21" t="s">
        <v>15</v>
      </c>
      <c r="X41" s="127">
        <f>IF(E$40=".","",E$40)</f>
        <v>1.2</v>
      </c>
    </row>
    <row r="42" spans="1:24">
      <c r="A42" s="36"/>
      <c r="B42" s="62">
        <v>2.0</v>
      </c>
      <c r="C42" s="37" t="str">
        <f>IF(A42="","",VLOOKUP($A$40,IF(LEN(A42)=2,U13BB,U13BA),VLOOKUP(LEFT(A42,1),club,6,FALSE),FALSE))</f>
        <v/>
      </c>
      <c r="D42" s="37" t="str">
        <f>IF(A42="","",VLOOKUP(LEFT(A42,1),club,2,FALSE))</f>
        <v/>
      </c>
      <c r="E42" s="93"/>
      <c r="F42" s="37">
        <f>Decsheets!$V$6</f>
        <v>7.0</v>
      </c>
      <c r="G42" s="29"/>
      <c r="H42" s="29"/>
      <c r="I42" s="39"/>
      <c r="J42" s="35" t="str">
        <f>IF($A42="","",IF(LEFT($A42,1)=J$13,$F42,""))</f>
        <v/>
      </c>
      <c r="K42" s="35" t="str">
        <f>IF($A42="","",IF(LEFT($A42,1)=K$13,$F42,""))</f>
        <v/>
      </c>
      <c r="L42" s="35" t="str">
        <f>IF($A42="","",IF(LEFT($A42,1)=L$13,$F42,""))</f>
        <v/>
      </c>
      <c r="M42" s="35" t="str">
        <f>IF($A42="","",IF(LEFT($A42,1)=M$13,$F42,""))</f>
        <v/>
      </c>
      <c r="N42" s="35" t="str">
        <f>IF($A42="","",IF(LEFT($A42,1)=N$13,$F42,""))</f>
        <v/>
      </c>
      <c r="O42" s="35" t="str">
        <f>IF($A42="","",IF(LEFT($A42,1)=O$13,$F42,""))</f>
        <v/>
      </c>
      <c r="P42" s="35" t="str">
        <f>IF($A42="","",IF(LEFT($A42,1)=P$13,$F42,""))</f>
        <v/>
      </c>
      <c r="Q42" s="35" t="str">
        <f>IF($A42="","",IF(LEFT($A42,1)=Q$13,$F42,""))</f>
        <v/>
      </c>
      <c r="R42" s="35"/>
      <c r="S42" s="29"/>
      <c r="T42" s="21" t="s">
        <v>274</v>
      </c>
      <c r="U42" s="21" t="s">
        <v>173</v>
      </c>
      <c r="V42" s="21">
        <v>200.0</v>
      </c>
      <c r="W42" s="21" t="s">
        <v>15</v>
      </c>
      <c r="X42" s="127">
        <f>IF(E$40=".","",E$40)</f>
        <v>1.2</v>
      </c>
    </row>
    <row r="43" spans="1:24">
      <c r="A43" s="36"/>
      <c r="B43" s="62">
        <v>3.0</v>
      </c>
      <c r="C43" s="37" t="str">
        <f>IF(A43="","",VLOOKUP($A$40,IF(LEN(A43)=2,U13BB,U13BA),VLOOKUP(LEFT(A43,1),club,6,FALSE),FALSE))</f>
        <v/>
      </c>
      <c r="D43" s="37" t="str">
        <f>IF(A43="","",VLOOKUP(LEFT(A43,1),club,2,FALSE))</f>
        <v/>
      </c>
      <c r="E43" s="93"/>
      <c r="F43" s="37">
        <f>Decsheets!$V$7</f>
        <v>6.0</v>
      </c>
      <c r="G43" s="29"/>
      <c r="H43" s="29"/>
      <c r="I43" s="39"/>
      <c r="J43" s="35" t="str">
        <f>IF($A43="","",IF(LEFT($A43,1)=J$13,$F43,""))</f>
        <v/>
      </c>
      <c r="K43" s="35" t="str">
        <f>IF($A43="","",IF(LEFT($A43,1)=K$13,$F43,""))</f>
        <v/>
      </c>
      <c r="L43" s="35" t="str">
        <f>IF($A43="","",IF(LEFT($A43,1)=L$13,$F43,""))</f>
        <v/>
      </c>
      <c r="M43" s="35" t="str">
        <f>IF($A43="","",IF(LEFT($A43,1)=M$13,$F43,""))</f>
        <v/>
      </c>
      <c r="N43" s="35" t="str">
        <f>IF($A43="","",IF(LEFT($A43,1)=N$13,$F43,""))</f>
        <v/>
      </c>
      <c r="O43" s="35" t="str">
        <f>IF($A43="","",IF(LEFT($A43,1)=O$13,$F43,""))</f>
        <v/>
      </c>
      <c r="P43" s="35" t="str">
        <f>IF($A43="","",IF(LEFT($A43,1)=P$13,$F43,""))</f>
        <v/>
      </c>
      <c r="Q43" s="35" t="str">
        <f>IF($A43="","",IF(LEFT($A43,1)=Q$13,$F43,""))</f>
        <v/>
      </c>
      <c r="R43" s="35"/>
      <c r="S43" s="29"/>
      <c r="T43" s="21" t="s">
        <v>274</v>
      </c>
      <c r="U43" s="21" t="s">
        <v>173</v>
      </c>
      <c r="V43" s="21">
        <v>200.0</v>
      </c>
      <c r="W43" s="21" t="s">
        <v>15</v>
      </c>
      <c r="X43" s="127">
        <f>IF(E$40=".","",E$40)</f>
        <v>1.2</v>
      </c>
    </row>
    <row r="44" spans="1:24">
      <c r="A44" s="36"/>
      <c r="B44" s="62" t="s">
        <v>114</v>
      </c>
      <c r="C44" s="37" t="str">
        <f>IF(A44="","",VLOOKUP($A$40,IF(LEN(A44)=2,U13BB,U13BA),VLOOKUP(LEFT(A44,1),club,6,FALSE),FALSE))</f>
        <v/>
      </c>
      <c r="D44" s="37" t="str">
        <f>IF(A44="","",VLOOKUP(LEFT(A44,1),club,2,FALSE))</f>
        <v/>
      </c>
      <c r="E44" s="93"/>
      <c r="F44" s="37">
        <f>Decsheets!$V$8</f>
        <v>5.0</v>
      </c>
      <c r="G44" s="29"/>
      <c r="H44" s="29"/>
      <c r="I44" s="39"/>
      <c r="J44" s="35" t="str">
        <f>IF($A44="","",IF(LEFT($A44,1)=J$13,$F44,""))</f>
        <v/>
      </c>
      <c r="K44" s="35" t="str">
        <f>IF($A44="","",IF(LEFT($A44,1)=K$13,$F44,""))</f>
        <v/>
      </c>
      <c r="L44" s="35" t="str">
        <f>IF($A44="","",IF(LEFT($A44,1)=L$13,$F44,""))</f>
        <v/>
      </c>
      <c r="M44" s="35" t="str">
        <f>IF($A44="","",IF(LEFT($A44,1)=M$13,$F44,""))</f>
        <v/>
      </c>
      <c r="N44" s="35" t="str">
        <f>IF($A44="","",IF(LEFT($A44,1)=N$13,$F44,""))</f>
        <v/>
      </c>
      <c r="O44" s="35" t="str">
        <f>IF($A44="","",IF(LEFT($A44,1)=O$13,$F44,""))</f>
        <v/>
      </c>
      <c r="P44" s="35" t="str">
        <f>IF($A44="","",IF(LEFT($A44,1)=P$13,$F44,""))</f>
        <v/>
      </c>
      <c r="Q44" s="35" t="str">
        <f>IF($A44="","",IF(LEFT($A44,1)=Q$13,$F44,""))</f>
        <v/>
      </c>
      <c r="R44" s="35"/>
      <c r="S44" s="29"/>
      <c r="T44" s="21" t="s">
        <v>274</v>
      </c>
      <c r="U44" s="21" t="s">
        <v>173</v>
      </c>
      <c r="V44" s="21">
        <v>200.0</v>
      </c>
      <c r="W44" s="21" t="s">
        <v>15</v>
      </c>
      <c r="X44" s="127">
        <f>IF(E$40=".","",E$40)</f>
        <v>1.2</v>
      </c>
    </row>
    <row r="45" spans="1:24">
      <c r="A45" s="36"/>
      <c r="B45" s="62" t="s">
        <v>115</v>
      </c>
      <c r="C45" s="37" t="str">
        <f>IF(A45="","",VLOOKUP($A$40,IF(LEN(A45)=2,U13BB,U13BA),VLOOKUP(LEFT(A45,1),club,6,FALSE),FALSE))</f>
        <v/>
      </c>
      <c r="D45" s="37" t="str">
        <f>IF(A45="","",VLOOKUP(LEFT(A45,1),club,2,FALSE))</f>
        <v/>
      </c>
      <c r="E45" s="93"/>
      <c r="F45" s="37">
        <f>Decsheets!$V$9</f>
        <v>4.0</v>
      </c>
      <c r="G45" s="29"/>
      <c r="H45" s="29"/>
      <c r="I45" s="39"/>
      <c r="J45" s="35" t="str">
        <f>IF($A45="","",IF(LEFT($A45,1)=J$13,$F45,""))</f>
        <v/>
      </c>
      <c r="K45" s="35" t="str">
        <f>IF($A45="","",IF(LEFT($A45,1)=K$13,$F45,""))</f>
        <v/>
      </c>
      <c r="L45" s="35" t="str">
        <f>IF($A45="","",IF(LEFT($A45,1)=L$13,$F45,""))</f>
        <v/>
      </c>
      <c r="M45" s="35" t="str">
        <f>IF($A45="","",IF(LEFT($A45,1)=M$13,$F45,""))</f>
        <v/>
      </c>
      <c r="N45" s="35" t="str">
        <f>IF($A45="","",IF(LEFT($A45,1)=N$13,$F45,""))</f>
        <v/>
      </c>
      <c r="O45" s="35" t="str">
        <f>IF($A45="","",IF(LEFT($A45,1)=O$13,$F45,""))</f>
        <v/>
      </c>
      <c r="P45" s="35" t="str">
        <f>IF($A45="","",IF(LEFT($A45,1)=P$13,$F45,""))</f>
        <v/>
      </c>
      <c r="Q45" s="35" t="str">
        <f>IF($A45="","",IF(LEFT($A45,1)=Q$13,$F45,""))</f>
        <v/>
      </c>
      <c r="R45" s="35"/>
      <c r="S45" s="29"/>
      <c r="T45" s="21" t="s">
        <v>274</v>
      </c>
      <c r="U45" s="21" t="s">
        <v>173</v>
      </c>
      <c r="V45" s="21">
        <v>200.0</v>
      </c>
      <c r="W45" s="21" t="s">
        <v>15</v>
      </c>
      <c r="X45" s="127">
        <f>IF(E$40=".","",E$40)</f>
        <v>1.2</v>
      </c>
    </row>
    <row r="46" spans="1:24">
      <c r="A46" s="36"/>
      <c r="B46" s="62" t="s">
        <v>116</v>
      </c>
      <c r="C46" s="37" t="str">
        <f>IF(A46="","",VLOOKUP($A$40,IF(LEN(A46)=2,U13BB,U13BA),VLOOKUP(LEFT(A46,1),club,6,FALSE),FALSE))</f>
        <v/>
      </c>
      <c r="D46" s="37" t="str">
        <f>IF(A46="","",VLOOKUP(LEFT(A46,1),club,2,FALSE))</f>
        <v/>
      </c>
      <c r="E46" s="93"/>
      <c r="F46" s="37">
        <f>Decsheets!$V$10</f>
        <v>3.0</v>
      </c>
      <c r="G46" s="29"/>
      <c r="H46" s="29"/>
      <c r="I46" s="39"/>
      <c r="J46" s="35" t="str">
        <f>IF($A46="","",IF(LEFT($A46,1)=J$13,$F46,""))</f>
        <v/>
      </c>
      <c r="K46" s="35" t="str">
        <f>IF($A46="","",IF(LEFT($A46,1)=K$13,$F46,""))</f>
        <v/>
      </c>
      <c r="L46" s="35" t="str">
        <f>IF($A46="","",IF(LEFT($A46,1)=L$13,$F46,""))</f>
        <v/>
      </c>
      <c r="M46" s="35" t="str">
        <f>IF($A46="","",IF(LEFT($A46,1)=M$13,$F46,""))</f>
        <v/>
      </c>
      <c r="N46" s="35" t="str">
        <f>IF($A46="","",IF(LEFT($A46,1)=N$13,$F46,""))</f>
        <v/>
      </c>
      <c r="O46" s="35" t="str">
        <f>IF($A46="","",IF(LEFT($A46,1)=O$13,$F46,""))</f>
        <v/>
      </c>
      <c r="P46" s="35" t="str">
        <f>IF($A46="","",IF(LEFT($A46,1)=P$13,$F46,""))</f>
        <v/>
      </c>
      <c r="Q46" s="35" t="str">
        <f>IF($A46="","",IF(LEFT($A46,1)=Q$13,$F46,""))</f>
        <v/>
      </c>
      <c r="R46" s="35"/>
      <c r="S46" s="29"/>
      <c r="T46" s="21" t="s">
        <v>274</v>
      </c>
      <c r="U46" s="21" t="s">
        <v>173</v>
      </c>
      <c r="V46" s="21">
        <v>200.0</v>
      </c>
      <c r="W46" s="21" t="s">
        <v>15</v>
      </c>
      <c r="X46" s="127">
        <f>IF(E$40=".","",E$40)</f>
        <v>1.2</v>
      </c>
    </row>
    <row r="47" spans="1:24">
      <c r="A47" s="36"/>
      <c r="B47" s="62" t="s">
        <v>117</v>
      </c>
      <c r="C47" s="37" t="str">
        <f>IF(A47="","",VLOOKUP($A$40,IF(LEN(A47)=2,U13BB,U13BA),VLOOKUP(LEFT(A47,1),club,6,FALSE),FALSE))</f>
        <v/>
      </c>
      <c r="D47" s="37" t="str">
        <f>IF(A47="","",VLOOKUP(LEFT(A47,1),club,2,FALSE))</f>
        <v/>
      </c>
      <c r="E47" s="93"/>
      <c r="F47" s="37">
        <f>Decsheets!$V$11</f>
        <v>2.0</v>
      </c>
      <c r="G47" s="29"/>
      <c r="H47" s="29"/>
      <c r="I47" s="39"/>
      <c r="J47" s="35" t="str">
        <f>IF($A47="","",IF(LEFT($A47,1)=J$13,$F47,""))</f>
        <v/>
      </c>
      <c r="K47" s="35" t="str">
        <f>IF($A47="","",IF(LEFT($A47,1)=K$13,$F47,""))</f>
        <v/>
      </c>
      <c r="L47" s="35" t="str">
        <f>IF($A47="","",IF(LEFT($A47,1)=L$13,$F47,""))</f>
        <v/>
      </c>
      <c r="M47" s="35" t="str">
        <f>IF($A47="","",IF(LEFT($A47,1)=M$13,$F47,""))</f>
        <v/>
      </c>
      <c r="N47" s="35" t="str">
        <f>IF($A47="","",IF(LEFT($A47,1)=N$13,$F47,""))</f>
        <v/>
      </c>
      <c r="O47" s="35" t="str">
        <f>IF($A47="","",IF(LEFT($A47,1)=O$13,$F47,""))</f>
        <v/>
      </c>
      <c r="P47" s="35" t="str">
        <f>IF($A47="","",IF(LEFT($A47,1)=P$13,$F47,""))</f>
        <v/>
      </c>
      <c r="Q47" s="35" t="str">
        <f>IF($A47="","",IF(LEFT($A47,1)=Q$13,$F47,""))</f>
        <v/>
      </c>
      <c r="R47" s="35"/>
      <c r="S47" s="29"/>
      <c r="T47" s="21" t="s">
        <v>274</v>
      </c>
      <c r="U47" s="21" t="s">
        <v>173</v>
      </c>
      <c r="V47" s="21">
        <v>200.0</v>
      </c>
      <c r="W47" s="21" t="s">
        <v>15</v>
      </c>
      <c r="X47" s="127">
        <f>IF(E$40=".","",E$40)</f>
        <v>1.2</v>
      </c>
    </row>
    <row r="48" spans="1:24">
      <c r="A48" s="36"/>
      <c r="B48" s="62" t="s">
        <v>118</v>
      </c>
      <c r="C48" s="37" t="str">
        <f>IF(A48="","",VLOOKUP($A$40,IF(LEN(A48)=2,U13BB,U13BA),VLOOKUP(LEFT(A48,1),club,6,FALSE),FALSE))</f>
        <v/>
      </c>
      <c r="D48" s="37" t="str">
        <f>IF(A48="","",VLOOKUP(LEFT(A48,1),club,2,FALSE))</f>
        <v/>
      </c>
      <c r="E48" s="93"/>
      <c r="F48" s="37">
        <f>Decsheets!$V$12</f>
        <v>1.0</v>
      </c>
      <c r="G48" s="29"/>
      <c r="H48" s="29"/>
      <c r="I48" s="39"/>
      <c r="J48" s="35" t="str">
        <f>IF($A48="","",IF(LEFT($A48,1)=J$13,$F48,""))</f>
        <v/>
      </c>
      <c r="K48" s="35" t="str">
        <f>IF($A48="","",IF(LEFT($A48,1)=K$13,$F48,""))</f>
        <v/>
      </c>
      <c r="L48" s="35" t="str">
        <f>IF($A48="","",IF(LEFT($A48,1)=L$13,$F48,""))</f>
        <v/>
      </c>
      <c r="M48" s="35" t="str">
        <f>IF($A48="","",IF(LEFT($A48,1)=M$13,$F48,""))</f>
        <v/>
      </c>
      <c r="N48" s="35" t="str">
        <f>IF($A48="","",IF(LEFT($A48,1)=N$13,$F48,""))</f>
        <v/>
      </c>
      <c r="O48" s="35" t="str">
        <f>IF($A48="","",IF(LEFT($A48,1)=O$13,$F48,""))</f>
        <v/>
      </c>
      <c r="P48" s="35" t="str">
        <f>IF($A48="","",IF(LEFT($A48,1)=P$13,$F48,""))</f>
        <v/>
      </c>
      <c r="Q48" s="35" t="str">
        <f>IF($A48="","",IF(LEFT($A48,1)=Q$13,$F48,""))</f>
        <v/>
      </c>
      <c r="R48" s="35">
        <f>SUM(Decsheets!$V$5:$V$12)-(SUM(J41:Q48))</f>
        <v>28.0</v>
      </c>
      <c r="S48" s="29"/>
      <c r="T48" s="21" t="s">
        <v>274</v>
      </c>
      <c r="U48" s="21" t="s">
        <v>173</v>
      </c>
      <c r="V48" s="21">
        <v>200.0</v>
      </c>
      <c r="W48" s="21" t="s">
        <v>15</v>
      </c>
      <c r="X48" s="127">
        <f>IF(E$40=".","",E$40)</f>
        <v>1.2</v>
      </c>
    </row>
    <row r="49" spans="1:24" s="21" customFormat="1">
      <c r="A49" s="32" t="s">
        <v>298</v>
      </c>
      <c r="B49" s="61"/>
      <c r="C49" s="40" t="s">
        <v>299</v>
      </c>
      <c r="D49" s="39"/>
      <c r="E49" s="28" t="s">
        <v>145</v>
      </c>
      <c r="F49" s="39"/>
      <c r="G49" s="29"/>
      <c r="H49" s="29"/>
      <c r="I49" s="29"/>
      <c r="J49" s="35"/>
      <c r="K49" s="35"/>
      <c r="L49" s="35"/>
      <c r="M49" s="35"/>
      <c r="N49" s="35"/>
      <c r="O49" s="35"/>
      <c r="P49" s="35"/>
      <c r="Q49" s="35"/>
      <c r="R49" s="35"/>
      <c r="S49" s="29" t="s">
        <v>300</v>
      </c>
      <c r="V49" s="117"/>
    </row>
    <row r="50" spans="1:24">
      <c r="A50" s="36" t="s">
        <v>127</v>
      </c>
      <c r="B50" s="62">
        <v>1.0</v>
      </c>
      <c r="C50" s="37" t="str">
        <f>IF(A50="","",VLOOKUP($A$49,IF(LEN(A50)=2,U13BB,U13BA),VLOOKUP(LEFT(A50,1),club,6,FALSE),FALSE))</f>
        <v>Basil Rock</v>
      </c>
      <c r="D50" s="37" t="str">
        <f>IF(A50="","",VLOOKUP(LEFT(A50,1),club,2,FALSE))</f>
        <v>TVH</v>
      </c>
      <c r="E50" s="38" t="s">
        <v>301</v>
      </c>
      <c r="F50" s="37">
        <f>Decsheets!$U$5</f>
        <v>16.0</v>
      </c>
      <c r="G50" s="29"/>
      <c r="H50" s="29"/>
      <c r="I50" s="39"/>
      <c r="J50" s="35" t="str">
        <f>IF($A50="","",IF(LEFT($A50,1)=J$13,$F50,""))</f>
        <v/>
      </c>
      <c r="K50" s="35" t="str">
        <f>IF($A50="","",IF(LEFT($A50,1)=K$13,$F50,""))</f>
        <v/>
      </c>
      <c r="L50" s="35" t="str">
        <f>IF($A50="","",IF(LEFT($A50,1)=L$13,$F50,""))</f>
        <v/>
      </c>
      <c r="M50" s="35" t="str">
        <f>IF($A50="","",IF(LEFT($A50,1)=M$13,$F50,""))</f>
        <v/>
      </c>
      <c r="N50" s="35">
        <f>IF($A50="","",IF(LEFT($A50,1)=N$13,$F50,""))</f>
        <v>16.0</v>
      </c>
      <c r="O50" s="35" t="str">
        <f>IF($A50="","",IF(LEFT($A50,1)=O$13,$F50,""))</f>
        <v/>
      </c>
      <c r="P50" s="35" t="str">
        <f>IF($A50="","",IF(LEFT($A50,1)=P$13,$F50,""))</f>
        <v/>
      </c>
      <c r="Q50" s="35" t="str">
        <f>IF($A50="","",IF(LEFT($A50,1)=Q$13,$F50,""))</f>
        <v/>
      </c>
      <c r="R50" s="35"/>
      <c r="S50" s="29"/>
      <c r="T50" s="21" t="s">
        <v>274</v>
      </c>
      <c r="U50" s="21" t="s">
        <v>173</v>
      </c>
      <c r="V50" s="21">
        <v>1500.0</v>
      </c>
      <c r="W50" s="21" t="s">
        <v>10</v>
      </c>
    </row>
    <row r="51" spans="1:24">
      <c r="A51" s="36" t="s">
        <v>133</v>
      </c>
      <c r="B51" s="62">
        <v>2.0</v>
      </c>
      <c r="C51" s="37" t="str">
        <f>IF(A51="","",VLOOKUP($A$49,IF(LEN(A51)=2,U13BB,U13BA),VLOOKUP(LEFT(A51,1),club,6,FALSE),FALSE))</f>
        <v>.</v>
      </c>
      <c r="D51" s="37" t="str">
        <f>IF(A51="","",VLOOKUP(LEFT(A51,1),club,2,FALSE))</f>
        <v>Shaftesbury</v>
      </c>
      <c r="E51" s="38" t="s">
        <v>302</v>
      </c>
      <c r="F51" s="37">
        <f>Decsheets!$U$6</f>
        <v>14.0</v>
      </c>
      <c r="G51" s="29"/>
      <c r="H51" s="29"/>
      <c r="I51" s="39"/>
      <c r="J51" s="35" t="str">
        <f>IF($A51="","",IF(LEFT($A51,1)=J$13,$F51,""))</f>
        <v/>
      </c>
      <c r="K51" s="35" t="str">
        <f>IF($A51="","",IF(LEFT($A51,1)=K$13,$F51,""))</f>
        <v/>
      </c>
      <c r="L51" s="35" t="str">
        <f>IF($A51="","",IF(LEFT($A51,1)=L$13,$F51,""))</f>
        <v/>
      </c>
      <c r="M51" s="35" t="str">
        <f>IF($A51="","",IF(LEFT($A51,1)=M$13,$F51,""))</f>
        <v/>
      </c>
      <c r="N51" s="35" t="str">
        <f>IF($A51="","",IF(LEFT($A51,1)=N$13,$F51,""))</f>
        <v/>
      </c>
      <c r="O51" s="35" t="str">
        <f>IF($A51="","",IF(LEFT($A51,1)=O$13,$F51,""))</f>
        <v/>
      </c>
      <c r="P51" s="35" t="str">
        <f>IF($A51="","",IF(LEFT($A51,1)=P$13,$F51,""))</f>
        <v/>
      </c>
      <c r="Q51" s="35">
        <f>IF($A51="","",IF(LEFT($A51,1)=Q$13,$F51,""))</f>
        <v>14.0</v>
      </c>
      <c r="R51" s="35"/>
      <c r="S51" s="29"/>
      <c r="T51" s="21" t="s">
        <v>274</v>
      </c>
      <c r="U51" s="21" t="s">
        <v>173</v>
      </c>
      <c r="V51" s="21">
        <v>1500.0</v>
      </c>
      <c r="W51" s="21" t="s">
        <v>10</v>
      </c>
    </row>
    <row r="52" spans="1:24">
      <c r="A52" s="36" t="s">
        <v>178</v>
      </c>
      <c r="B52" s="62">
        <v>3.0</v>
      </c>
      <c r="C52" s="37" t="str">
        <f>IF(A52="","",VLOOKUP($A$49,IF(LEN(A52)=2,U13BB,U13BA),VLOOKUP(LEFT(A52,1),club,6,FALSE),FALSE))</f>
        <v>Jacob Alan</v>
      </c>
      <c r="D52" s="37" t="str">
        <f>IF(A52="","",VLOOKUP(LEFT(A52,1),club,2,FALSE))</f>
        <v>Enfield &amp; H</v>
      </c>
      <c r="E52" s="38" t="s">
        <v>303</v>
      </c>
      <c r="F52" s="37">
        <f>Decsheets!$U$7</f>
        <v>12.0</v>
      </c>
      <c r="G52" s="29"/>
      <c r="H52" s="29"/>
      <c r="I52" s="39"/>
      <c r="J52" s="35" t="str">
        <f>IF($A52="","",IF(LEFT($A52,1)=J$13,$F52,""))</f>
        <v/>
      </c>
      <c r="K52" s="35">
        <f>IF($A52="","",IF(LEFT($A52,1)=K$13,$F52,""))</f>
        <v>12.0</v>
      </c>
      <c r="L52" s="35" t="str">
        <f>IF($A52="","",IF(LEFT($A52,1)=L$13,$F52,""))</f>
        <v/>
      </c>
      <c r="M52" s="35" t="str">
        <f>IF($A52="","",IF(LEFT($A52,1)=M$13,$F52,""))</f>
        <v/>
      </c>
      <c r="N52" s="35" t="str">
        <f>IF($A52="","",IF(LEFT($A52,1)=N$13,$F52,""))</f>
        <v/>
      </c>
      <c r="O52" s="35" t="str">
        <f>IF($A52="","",IF(LEFT($A52,1)=O$13,$F52,""))</f>
        <v/>
      </c>
      <c r="P52" s="35" t="str">
        <f>IF($A52="","",IF(LEFT($A52,1)=P$13,$F52,""))</f>
        <v/>
      </c>
      <c r="Q52" s="35" t="str">
        <f>IF($A52="","",IF(LEFT($A52,1)=Q$13,$F52,""))</f>
        <v/>
      </c>
      <c r="R52" s="35"/>
      <c r="S52" s="29"/>
      <c r="T52" s="21" t="s">
        <v>274</v>
      </c>
      <c r="U52" s="21" t="s">
        <v>173</v>
      </c>
      <c r="V52" s="21">
        <v>1500.0</v>
      </c>
      <c r="W52" s="21" t="s">
        <v>10</v>
      </c>
    </row>
    <row r="53" spans="1:24">
      <c r="A53" s="36" t="s">
        <v>134</v>
      </c>
      <c r="B53" s="62" t="s">
        <v>114</v>
      </c>
      <c r="C53" s="37" t="str">
        <f>IF(A53="","",VLOOKUP($A$49,IF(LEN(A53)=2,U13BB,U13BA),VLOOKUP(LEFT(A53,1),club,6,FALSE),FALSE))</f>
        <v>Mahiis Hersi</v>
      </c>
      <c r="D53" s="37" t="str">
        <f>IF(A53="","",VLOOKUP(LEFT(A53,1),club,2,FALSE))</f>
        <v>Ealing S&amp;M</v>
      </c>
      <c r="E53" s="38" t="s">
        <v>304</v>
      </c>
      <c r="F53" s="37">
        <f>Decsheets!$U$8</f>
        <v>10.0</v>
      </c>
      <c r="G53" s="29"/>
      <c r="H53" s="29"/>
      <c r="I53" s="39"/>
      <c r="J53" s="35">
        <f>IF($A53="","",IF(LEFT($A53,1)=J$13,$F53,""))</f>
        <v>10.0</v>
      </c>
      <c r="K53" s="35" t="str">
        <f>IF($A53="","",IF(LEFT($A53,1)=K$13,$F53,""))</f>
        <v/>
      </c>
      <c r="L53" s="35" t="str">
        <f>IF($A53="","",IF(LEFT($A53,1)=L$13,$F53,""))</f>
        <v/>
      </c>
      <c r="M53" s="35" t="str">
        <f>IF($A53="","",IF(LEFT($A53,1)=M$13,$F53,""))</f>
        <v/>
      </c>
      <c r="N53" s="35" t="str">
        <f>IF($A53="","",IF(LEFT($A53,1)=N$13,$F53,""))</f>
        <v/>
      </c>
      <c r="O53" s="35" t="str">
        <f>IF($A53="","",IF(LEFT($A53,1)=O$13,$F53,""))</f>
        <v/>
      </c>
      <c r="P53" s="35" t="str">
        <f>IF($A53="","",IF(LEFT($A53,1)=P$13,$F53,""))</f>
        <v/>
      </c>
      <c r="Q53" s="35" t="str">
        <f>IF($A53="","",IF(LEFT($A53,1)=Q$13,$F53,""))</f>
        <v/>
      </c>
      <c r="R53" s="35"/>
      <c r="S53" s="29"/>
      <c r="T53" s="21" t="s">
        <v>274</v>
      </c>
      <c r="U53" s="21" t="s">
        <v>173</v>
      </c>
      <c r="V53" s="21">
        <v>1500.0</v>
      </c>
      <c r="W53" s="21" t="s">
        <v>10</v>
      </c>
    </row>
    <row r="54" spans="1:24">
      <c r="A54" s="36" t="s">
        <v>142</v>
      </c>
      <c r="B54" s="62" t="s">
        <v>115</v>
      </c>
      <c r="C54" s="259" t="s">
        <v>788</v>
      </c>
      <c r="D54" s="37" t="str">
        <f>IF(A54="","",VLOOKUP(LEFT(A54,1),club,2,FALSE))</f>
        <v>Highgate</v>
      </c>
      <c r="E54" s="38" t="s">
        <v>305</v>
      </c>
      <c r="F54" s="37">
        <f>Decsheets!$U$9</f>
        <v>8.0</v>
      </c>
      <c r="G54" s="29"/>
      <c r="H54" s="29"/>
      <c r="I54" s="39"/>
      <c r="J54" s="35" t="str">
        <f>IF($A54="","",IF(LEFT($A54,1)=J$13,$F54,""))</f>
        <v/>
      </c>
      <c r="K54" s="35" t="str">
        <f>IF($A54="","",IF(LEFT($A54,1)=K$13,$F54,""))</f>
        <v/>
      </c>
      <c r="L54" s="35">
        <f>IF($A54="","",IF(LEFT($A54,1)=L$13,$F54,""))</f>
        <v>8.0</v>
      </c>
      <c r="M54" s="35" t="str">
        <f>IF($A54="","",IF(LEFT($A54,1)=M$13,$F54,""))</f>
        <v/>
      </c>
      <c r="N54" s="35" t="str">
        <f>IF($A54="","",IF(LEFT($A54,1)=N$13,$F54,""))</f>
        <v/>
      </c>
      <c r="O54" s="35" t="str">
        <f>IF($A54="","",IF(LEFT($A54,1)=O$13,$F54,""))</f>
        <v/>
      </c>
      <c r="P54" s="35" t="str">
        <f>IF($A54="","",IF(LEFT($A54,1)=P$13,$F54,""))</f>
        <v/>
      </c>
      <c r="Q54" s="35" t="str">
        <f>IF($A54="","",IF(LEFT($A54,1)=Q$13,$F54,""))</f>
        <v/>
      </c>
      <c r="R54" s="35"/>
      <c r="S54" s="29"/>
      <c r="T54" s="21" t="s">
        <v>274</v>
      </c>
      <c r="U54" s="21" t="s">
        <v>173</v>
      </c>
      <c r="V54" s="21">
        <v>1500.0</v>
      </c>
      <c r="W54" s="21" t="s">
        <v>10</v>
      </c>
    </row>
    <row r="55" spans="1:24">
      <c r="A55" s="36" t="s">
        <v>135</v>
      </c>
      <c r="B55" s="62" t="s">
        <v>116</v>
      </c>
      <c r="C55" s="37" t="str">
        <f>IF(A55="","",VLOOKUP($A$49,IF(LEN(A55)=2,U13BB,U13BA),VLOOKUP(LEFT(A55,1),club,6,FALSE),FALSE))</f>
        <v>Eden Alexander</v>
      </c>
      <c r="D55" s="37" t="str">
        <f>IF(A55="","",VLOOKUP(LEFT(A55,1),club,2,FALSE))</f>
        <v>Trent Park</v>
      </c>
      <c r="E55" s="38" t="s">
        <v>306</v>
      </c>
      <c r="F55" s="37">
        <f>Decsheets!$U$10</f>
        <v>6.0</v>
      </c>
      <c r="G55" s="29"/>
      <c r="H55" s="29"/>
      <c r="I55" s="39"/>
      <c r="J55" s="35" t="str">
        <f>IF($A55="","",IF(LEFT($A55,1)=J$13,$F55,""))</f>
        <v/>
      </c>
      <c r="K55" s="35" t="str">
        <f>IF($A55="","",IF(LEFT($A55,1)=K$13,$F55,""))</f>
        <v/>
      </c>
      <c r="L55" s="35" t="str">
        <f>IF($A55="","",IF(LEFT($A55,1)=L$13,$F55,""))</f>
        <v/>
      </c>
      <c r="M55" s="35" t="str">
        <f>IF($A55="","",IF(LEFT($A55,1)=M$13,$F55,""))</f>
        <v/>
      </c>
      <c r="N55" s="35" t="str">
        <f>IF($A55="","",IF(LEFT($A55,1)=N$13,$F55,""))</f>
        <v/>
      </c>
      <c r="O55" s="35">
        <f>IF($A55="","",IF(LEFT($A55,1)=O$13,$F55,""))</f>
        <v>6.0</v>
      </c>
      <c r="P55" s="35" t="str">
        <f>IF($A55="","",IF(LEFT($A55,1)=P$13,$F55,""))</f>
        <v/>
      </c>
      <c r="Q55" s="35" t="str">
        <f>IF($A55="","",IF(LEFT($A55,1)=Q$13,$F55,""))</f>
        <v/>
      </c>
      <c r="R55" s="35"/>
      <c r="S55" s="29"/>
      <c r="T55" s="21" t="s">
        <v>274</v>
      </c>
      <c r="U55" s="21" t="s">
        <v>173</v>
      </c>
      <c r="V55" s="21">
        <v>1500.0</v>
      </c>
      <c r="W55" s="21" t="s">
        <v>10</v>
      </c>
    </row>
    <row r="56" spans="1:24">
      <c r="A56" s="36" t="s">
        <v>130</v>
      </c>
      <c r="B56" s="62" t="s">
        <v>117</v>
      </c>
      <c r="C56" s="37" t="str">
        <f>IF(A56="","",VLOOKUP($A$49,IF(LEN(A56)=2,U13BB,U13BA),VLOOKUP(LEFT(A56,1),club,6,FALSE),FALSE))</f>
        <v>Joseph Beckett</v>
      </c>
      <c r="D56" s="37" t="str">
        <f>IF(A56="","",VLOOKUP(LEFT(A56,1),club,2,FALSE))</f>
        <v>Heathside</v>
      </c>
      <c r="E56" s="38" t="s">
        <v>307</v>
      </c>
      <c r="F56" s="37">
        <f>Decsheets!$U$11</f>
        <v>4.0</v>
      </c>
      <c r="G56" s="29"/>
      <c r="H56" s="29"/>
      <c r="I56" s="39"/>
      <c r="J56" s="35" t="str">
        <f>IF($A56="","",IF(LEFT($A56,1)=J$13,$F56,""))</f>
        <v/>
      </c>
      <c r="K56" s="35" t="str">
        <f>IF($A56="","",IF(LEFT($A56,1)=K$13,$F56,""))</f>
        <v/>
      </c>
      <c r="L56" s="35" t="str">
        <f>IF($A56="","",IF(LEFT($A56,1)=L$13,$F56,""))</f>
        <v/>
      </c>
      <c r="M56" s="35">
        <f>IF($A56="","",IF(LEFT($A56,1)=M$13,$F56,""))</f>
        <v>4.0</v>
      </c>
      <c r="N56" s="35" t="str">
        <f>IF($A56="","",IF(LEFT($A56,1)=N$13,$F56,""))</f>
        <v/>
      </c>
      <c r="O56" s="35" t="str">
        <f>IF($A56="","",IF(LEFT($A56,1)=O$13,$F56,""))</f>
        <v/>
      </c>
      <c r="P56" s="35" t="str">
        <f>IF($A56="","",IF(LEFT($A56,1)=P$13,$F56,""))</f>
        <v/>
      </c>
      <c r="Q56" s="35" t="str">
        <f>IF($A56="","",IF(LEFT($A56,1)=Q$13,$F56,""))</f>
        <v/>
      </c>
      <c r="R56" s="35"/>
      <c r="S56" s="29"/>
      <c r="T56" s="21" t="s">
        <v>274</v>
      </c>
      <c r="U56" s="21" t="s">
        <v>173</v>
      </c>
      <c r="V56" s="21">
        <v>1500.0</v>
      </c>
      <c r="W56" s="21" t="s">
        <v>10</v>
      </c>
    </row>
    <row r="57" spans="1:24">
      <c r="A57" s="36"/>
      <c r="B57" s="62" t="s">
        <v>118</v>
      </c>
      <c r="C57" s="37" t="str">
        <f>IF(A57="","",VLOOKUP($A$49,IF(LEN(A57)=2,U13BB,U13BA),VLOOKUP(LEFT(A57,1),club,6,FALSE),FALSE))</f>
        <v/>
      </c>
      <c r="D57" s="37" t="str">
        <f>IF(A57="","",VLOOKUP(LEFT(A57,1),club,2,FALSE))</f>
        <v/>
      </c>
      <c r="E57" s="38"/>
      <c r="F57" s="37">
        <f>Decsheets!$U$12</f>
        <v>2.0</v>
      </c>
      <c r="G57" s="29"/>
      <c r="H57" s="29"/>
      <c r="I57" s="39"/>
      <c r="J57" s="35" t="str">
        <f>IF($A57="","",IF(LEFT($A57,1)=J$13,$F57,""))</f>
        <v/>
      </c>
      <c r="K57" s="35" t="str">
        <f>IF($A57="","",IF(LEFT($A57,1)=K$13,$F57,""))</f>
        <v/>
      </c>
      <c r="L57" s="35" t="str">
        <f>IF($A57="","",IF(LEFT($A57,1)=L$13,$F57,""))</f>
        <v/>
      </c>
      <c r="M57" s="35" t="str">
        <f>IF($A57="","",IF(LEFT($A57,1)=M$13,$F57,""))</f>
        <v/>
      </c>
      <c r="N57" s="35" t="str">
        <f>IF($A57="","",IF(LEFT($A57,1)=N$13,$F57,""))</f>
        <v/>
      </c>
      <c r="O57" s="35" t="str">
        <f>IF($A57="","",IF(LEFT($A57,1)=O$13,$F57,""))</f>
        <v/>
      </c>
      <c r="P57" s="35" t="str">
        <f>IF($A57="","",IF(LEFT($A57,1)=P$13,$F57,""))</f>
        <v/>
      </c>
      <c r="Q57" s="35" t="str">
        <f>IF($A57="","",IF(LEFT($A57,1)=Q$13,$F57,""))</f>
        <v/>
      </c>
      <c r="R57" s="35">
        <f>SUM(Decsheets!$U$5:$U$12)-(SUM(J50:Q57))</f>
        <v>2.0</v>
      </c>
      <c r="S57" s="29"/>
      <c r="T57" s="21" t="s">
        <v>274</v>
      </c>
      <c r="U57" s="21" t="s">
        <v>173</v>
      </c>
      <c r="V57" s="21">
        <v>1500.0</v>
      </c>
      <c r="W57" s="21" t="s">
        <v>10</v>
      </c>
    </row>
    <row r="58" spans="1:24" s="21" customFormat="1">
      <c r="A58" s="32" t="s">
        <v>298</v>
      </c>
      <c r="B58" s="61"/>
      <c r="C58" s="40" t="s">
        <v>308</v>
      </c>
      <c r="D58" s="39"/>
      <c r="E58" s="28" t="s">
        <v>145</v>
      </c>
      <c r="F58" s="39"/>
      <c r="G58" s="29"/>
      <c r="H58" s="29"/>
      <c r="I58" s="29"/>
      <c r="J58" s="35"/>
      <c r="K58" s="35"/>
      <c r="L58" s="35"/>
      <c r="M58" s="35"/>
      <c r="N58" s="35"/>
      <c r="O58" s="35"/>
      <c r="P58" s="35"/>
      <c r="Q58" s="35"/>
      <c r="R58" s="35"/>
      <c r="S58" s="29" t="s">
        <v>309</v>
      </c>
      <c r="V58" s="124"/>
    </row>
    <row r="59" spans="1:24">
      <c r="A59" s="36" t="s">
        <v>138</v>
      </c>
      <c r="B59" s="62">
        <v>1.0</v>
      </c>
      <c r="C59" s="37" t="str">
        <f>IF(A59="","",VLOOKUP($A$58,IF(LEN(A59)=2,U13BB,U13BA),VLOOKUP(LEFT(A59,1),club,6,FALSE),FALSE))</f>
        <v>Alfie Turner</v>
      </c>
      <c r="D59" s="37" t="str">
        <f>IF(A59="","",VLOOKUP(LEFT(A59,1),club,2,FALSE))</f>
        <v>TVH</v>
      </c>
      <c r="E59" s="38" t="s">
        <v>310</v>
      </c>
      <c r="F59" s="37">
        <f>Decsheets!$V$5</f>
        <v>8.0</v>
      </c>
      <c r="G59" s="29"/>
      <c r="H59" s="29"/>
      <c r="I59" s="39"/>
      <c r="J59" s="35" t="str">
        <f>IF($A59="","",IF(LEFT($A59,1)=J$13,$F59,""))</f>
        <v/>
      </c>
      <c r="K59" s="35" t="str">
        <f>IF($A59="","",IF(LEFT($A59,1)=K$13,$F59,""))</f>
        <v/>
      </c>
      <c r="L59" s="35" t="str">
        <f>IF($A59="","",IF(LEFT($A59,1)=L$13,$F59,""))</f>
        <v/>
      </c>
      <c r="M59" s="35" t="str">
        <f>IF($A59="","",IF(LEFT($A59,1)=M$13,$F59,""))</f>
        <v/>
      </c>
      <c r="N59" s="35">
        <f>IF($A59="","",IF(LEFT($A59,1)=N$13,$F59,""))</f>
        <v>8.0</v>
      </c>
      <c r="O59" s="35" t="str">
        <f>IF($A59="","",IF(LEFT($A59,1)=O$13,$F59,""))</f>
        <v/>
      </c>
      <c r="P59" s="35" t="str">
        <f>IF($A59="","",IF(LEFT($A59,1)=P$13,$F59,""))</f>
        <v/>
      </c>
      <c r="Q59" s="35" t="str">
        <f>IF($A59="","",IF(LEFT($A59,1)=Q$13,$F59,""))</f>
        <v/>
      </c>
      <c r="R59" s="35"/>
      <c r="S59" s="29"/>
      <c r="T59" s="21" t="s">
        <v>274</v>
      </c>
      <c r="U59" s="21" t="s">
        <v>173</v>
      </c>
      <c r="V59" s="21">
        <v>1500.0</v>
      </c>
      <c r="W59" s="21" t="s">
        <v>15</v>
      </c>
    </row>
    <row r="60" spans="1:24">
      <c r="A60" s="36" t="s">
        <v>249</v>
      </c>
      <c r="B60" s="62">
        <v>2.0</v>
      </c>
      <c r="C60" s="37" t="str">
        <f>IF(A60="","",VLOOKUP($A$58,IF(LEN(A60)=2,U13BB,U13BA),VLOOKUP(LEFT(A60,1),club,6,FALSE),FALSE))</f>
        <v>Harry Gilzean</v>
      </c>
      <c r="D60" s="37" t="str">
        <f>IF(A60="","",VLOOKUP(LEFT(A60,1),club,2,FALSE))</f>
        <v>Enfield &amp; H</v>
      </c>
      <c r="E60" s="38" t="s">
        <v>311</v>
      </c>
      <c r="F60" s="37">
        <f>Decsheets!$V$6</f>
        <v>7.0</v>
      </c>
      <c r="G60" s="29"/>
      <c r="H60" s="29"/>
      <c r="I60" s="39"/>
      <c r="J60" s="35" t="str">
        <f>IF($A60="","",IF(LEFT($A60,1)=J$13,$F60,""))</f>
        <v/>
      </c>
      <c r="K60" s="35">
        <f>IF($A60="","",IF(LEFT($A60,1)=K$13,$F60,""))</f>
        <v>7.0</v>
      </c>
      <c r="L60" s="35" t="str">
        <f>IF($A60="","",IF(LEFT($A60,1)=L$13,$F60,""))</f>
        <v/>
      </c>
      <c r="M60" s="35" t="str">
        <f>IF($A60="","",IF(LEFT($A60,1)=M$13,$F60,""))</f>
        <v/>
      </c>
      <c r="N60" s="35" t="str">
        <f>IF($A60="","",IF(LEFT($A60,1)=N$13,$F60,""))</f>
        <v/>
      </c>
      <c r="O60" s="35" t="str">
        <f>IF($A60="","",IF(LEFT($A60,1)=O$13,$F60,""))</f>
        <v/>
      </c>
      <c r="P60" s="35" t="str">
        <f>IF($A60="","",IF(LEFT($A60,1)=P$13,$F60,""))</f>
        <v/>
      </c>
      <c r="Q60" s="35" t="str">
        <f>IF($A60="","",IF(LEFT($A60,1)=Q$13,$F60,""))</f>
        <v/>
      </c>
      <c r="R60" s="35"/>
      <c r="S60" s="29"/>
      <c r="T60" s="21" t="s">
        <v>274</v>
      </c>
      <c r="U60" s="21" t="s">
        <v>173</v>
      </c>
      <c r="V60" s="21">
        <v>1500.0</v>
      </c>
      <c r="W60" s="21" t="s">
        <v>15</v>
      </c>
    </row>
    <row r="61" spans="1:24">
      <c r="A61" s="36" t="s">
        <v>139</v>
      </c>
      <c r="B61" s="62">
        <v>3.0</v>
      </c>
      <c r="C61" s="37" t="str">
        <f>IF(A61="","",VLOOKUP($A$58,IF(LEN(A61)=2,U13BB,U13BA),VLOOKUP(LEFT(A61,1),club,6,FALSE),FALSE))</f>
        <v>Najiib Hersi</v>
      </c>
      <c r="D61" s="37" t="str">
        <f>IF(A61="","",VLOOKUP(LEFT(A61,1),club,2,FALSE))</f>
        <v>Ealing S&amp;M</v>
      </c>
      <c r="E61" s="38" t="s">
        <v>312</v>
      </c>
      <c r="F61" s="37">
        <f>Decsheets!$V$7</f>
        <v>6.0</v>
      </c>
      <c r="G61" s="29"/>
      <c r="H61" s="29"/>
      <c r="I61" s="39"/>
      <c r="J61" s="35">
        <f>IF($A61="","",IF(LEFT($A61,1)=J$13,$F61,""))</f>
        <v>6.0</v>
      </c>
      <c r="K61" s="35" t="str">
        <f>IF($A61="","",IF(LEFT($A61,1)=K$13,$F61,""))</f>
        <v/>
      </c>
      <c r="L61" s="35" t="str">
        <f>IF($A61="","",IF(LEFT($A61,1)=L$13,$F61,""))</f>
        <v/>
      </c>
      <c r="M61" s="35" t="str">
        <f>IF($A61="","",IF(LEFT($A61,1)=M$13,$F61,""))</f>
        <v/>
      </c>
      <c r="N61" s="35" t="str">
        <f>IF($A61="","",IF(LEFT($A61,1)=N$13,$F61,""))</f>
        <v/>
      </c>
      <c r="O61" s="35" t="str">
        <f>IF($A61="","",IF(LEFT($A61,1)=O$13,$F61,""))</f>
        <v/>
      </c>
      <c r="P61" s="35" t="str">
        <f>IF($A61="","",IF(LEFT($A61,1)=P$13,$F61,""))</f>
        <v/>
      </c>
      <c r="Q61" s="35" t="str">
        <f>IF($A61="","",IF(LEFT($A61,1)=Q$13,$F61,""))</f>
        <v/>
      </c>
      <c r="R61" s="35"/>
      <c r="S61" s="29"/>
      <c r="T61" s="21" t="s">
        <v>274</v>
      </c>
      <c r="U61" s="21" t="s">
        <v>173</v>
      </c>
      <c r="V61" s="21">
        <v>1500.0</v>
      </c>
      <c r="W61" s="21" t="s">
        <v>15</v>
      </c>
    </row>
    <row r="62" spans="1:24">
      <c r="A62" s="36" t="s">
        <v>131</v>
      </c>
      <c r="B62" s="62" t="s">
        <v>114</v>
      </c>
      <c r="C62" s="259" t="s">
        <v>791</v>
      </c>
      <c r="D62" s="37" t="str">
        <f>IF(A62="","",VLOOKUP(LEFT(A62,1),club,2,FALSE))</f>
        <v>Highgate</v>
      </c>
      <c r="E62" s="38" t="s">
        <v>313</v>
      </c>
      <c r="F62" s="37">
        <f>Decsheets!$V$8</f>
        <v>5.0</v>
      </c>
      <c r="G62" s="29"/>
      <c r="H62" s="29"/>
      <c r="I62" s="39"/>
      <c r="J62" s="35" t="str">
        <f>IF($A62="","",IF(LEFT($A62,1)=J$13,$F62,""))</f>
        <v/>
      </c>
      <c r="K62" s="35" t="str">
        <f>IF($A62="","",IF(LEFT($A62,1)=K$13,$F62,""))</f>
        <v/>
      </c>
      <c r="L62" s="35">
        <f>IF($A62="","",IF(LEFT($A62,1)=L$13,$F62,""))</f>
        <v>5.0</v>
      </c>
      <c r="M62" s="35" t="str">
        <f>IF($A62="","",IF(LEFT($A62,1)=M$13,$F62,""))</f>
        <v/>
      </c>
      <c r="N62" s="35" t="str">
        <f>IF($A62="","",IF(LEFT($A62,1)=N$13,$F62,""))</f>
        <v/>
      </c>
      <c r="O62" s="35" t="str">
        <f>IF($A62="","",IF(LEFT($A62,1)=O$13,$F62,""))</f>
        <v/>
      </c>
      <c r="P62" s="35" t="str">
        <f>IF($A62="","",IF(LEFT($A62,1)=P$13,$F62,""))</f>
        <v/>
      </c>
      <c r="Q62" s="35" t="str">
        <f>IF($A62="","",IF(LEFT($A62,1)=Q$13,$F62,""))</f>
        <v/>
      </c>
      <c r="R62" s="35"/>
      <c r="S62" s="29"/>
      <c r="T62" s="21" t="s">
        <v>274</v>
      </c>
      <c r="U62" s="21" t="s">
        <v>173</v>
      </c>
      <c r="V62" s="21">
        <v>1500.0</v>
      </c>
      <c r="W62" s="21" t="s">
        <v>15</v>
      </c>
    </row>
    <row r="63" spans="1:24">
      <c r="A63" s="36"/>
      <c r="B63" s="62" t="s">
        <v>115</v>
      </c>
      <c r="C63" s="37" t="str">
        <f>IF(A63="","",VLOOKUP($A$58,IF(LEN(A63)=2,U13BB,U13BA),VLOOKUP(LEFT(A63,1),club,6,FALSE),FALSE))</f>
        <v/>
      </c>
      <c r="D63" s="37" t="str">
        <f>IF(A63="","",VLOOKUP(LEFT(A63,1),club,2,FALSE))</f>
        <v/>
      </c>
      <c r="E63" s="38"/>
      <c r="F63" s="37">
        <f>Decsheets!$V$9</f>
        <v>4.0</v>
      </c>
      <c r="G63" s="29"/>
      <c r="H63" s="29"/>
      <c r="I63" s="39"/>
      <c r="J63" s="35" t="str">
        <f>IF($A63="","",IF(LEFT($A63,1)=J$13,$F63,""))</f>
        <v/>
      </c>
      <c r="K63" s="35" t="str">
        <f>IF($A63="","",IF(LEFT($A63,1)=K$13,$F63,""))</f>
        <v/>
      </c>
      <c r="L63" s="35" t="str">
        <f>IF($A63="","",IF(LEFT($A63,1)=L$13,$F63,""))</f>
        <v/>
      </c>
      <c r="M63" s="35" t="str">
        <f>IF($A63="","",IF(LEFT($A63,1)=M$13,$F63,""))</f>
        <v/>
      </c>
      <c r="N63" s="35" t="str">
        <f>IF($A63="","",IF(LEFT($A63,1)=N$13,$F63,""))</f>
        <v/>
      </c>
      <c r="O63" s="35" t="str">
        <f>IF($A63="","",IF(LEFT($A63,1)=O$13,$F63,""))</f>
        <v/>
      </c>
      <c r="P63" s="35" t="str">
        <f>IF($A63="","",IF(LEFT($A63,1)=P$13,$F63,""))</f>
        <v/>
      </c>
      <c r="Q63" s="35" t="str">
        <f>IF($A63="","",IF(LEFT($A63,1)=Q$13,$F63,""))</f>
        <v/>
      </c>
      <c r="R63" s="35"/>
      <c r="S63" s="29"/>
      <c r="T63" s="21" t="s">
        <v>274</v>
      </c>
      <c r="U63" s="21" t="s">
        <v>173</v>
      </c>
      <c r="V63" s="21">
        <v>1500.0</v>
      </c>
      <c r="W63" s="21" t="s">
        <v>15</v>
      </c>
    </row>
    <row r="64" spans="1:24">
      <c r="A64" s="36"/>
      <c r="B64" s="62" t="s">
        <v>116</v>
      </c>
      <c r="C64" s="37" t="str">
        <f>IF(A64="","",VLOOKUP($A$58,IF(LEN(A64)=2,U13BB,U13BA),VLOOKUP(LEFT(A64,1),club,6,FALSE),FALSE))</f>
        <v/>
      </c>
      <c r="D64" s="37" t="str">
        <f>IF(A64="","",VLOOKUP(LEFT(A64,1),club,2,FALSE))</f>
        <v/>
      </c>
      <c r="E64" s="38"/>
      <c r="F64" s="37">
        <f>Decsheets!$V$10</f>
        <v>3.0</v>
      </c>
      <c r="G64" s="29"/>
      <c r="H64" s="29"/>
      <c r="I64" s="39"/>
      <c r="J64" s="35" t="str">
        <f>IF($A64="","",IF(LEFT($A64,1)=J$13,$F64,""))</f>
        <v/>
      </c>
      <c r="K64" s="35" t="str">
        <f>IF($A64="","",IF(LEFT($A64,1)=K$13,$F64,""))</f>
        <v/>
      </c>
      <c r="L64" s="35" t="str">
        <f>IF($A64="","",IF(LEFT($A64,1)=L$13,$F64,""))</f>
        <v/>
      </c>
      <c r="M64" s="35" t="str">
        <f>IF($A64="","",IF(LEFT($A64,1)=M$13,$F64,""))</f>
        <v/>
      </c>
      <c r="N64" s="35" t="str">
        <f>IF($A64="","",IF(LEFT($A64,1)=N$13,$F64,""))</f>
        <v/>
      </c>
      <c r="O64" s="35" t="str">
        <f>IF($A64="","",IF(LEFT($A64,1)=O$13,$F64,""))</f>
        <v/>
      </c>
      <c r="P64" s="35" t="str">
        <f>IF($A64="","",IF(LEFT($A64,1)=P$13,$F64,""))</f>
        <v/>
      </c>
      <c r="Q64" s="35" t="str">
        <f>IF($A64="","",IF(LEFT($A64,1)=Q$13,$F64,""))</f>
        <v/>
      </c>
      <c r="R64" s="35"/>
      <c r="S64" s="29"/>
      <c r="T64" s="21" t="s">
        <v>274</v>
      </c>
      <c r="U64" s="21" t="s">
        <v>173</v>
      </c>
      <c r="V64" s="21">
        <v>1500.0</v>
      </c>
      <c r="W64" s="21" t="s">
        <v>15</v>
      </c>
    </row>
    <row r="65" spans="1:24">
      <c r="A65" s="36"/>
      <c r="B65" s="62" t="s">
        <v>117</v>
      </c>
      <c r="C65" s="37" t="str">
        <f>IF(A65="","",VLOOKUP($A$58,IF(LEN(A65)=2,U13BB,U13BA),VLOOKUP(LEFT(A65,1),club,6,FALSE),FALSE))</f>
        <v/>
      </c>
      <c r="D65" s="37" t="str">
        <f>IF(A65="","",VLOOKUP(LEFT(A65,1),club,2,FALSE))</f>
        <v/>
      </c>
      <c r="E65" s="38"/>
      <c r="F65" s="37">
        <f>Decsheets!$V$11</f>
        <v>2.0</v>
      </c>
      <c r="G65" s="29"/>
      <c r="H65" s="29"/>
      <c r="I65" s="39"/>
      <c r="J65" s="35" t="str">
        <f>IF($A65="","",IF(LEFT($A65,1)=J$13,$F65,""))</f>
        <v/>
      </c>
      <c r="K65" s="35" t="str">
        <f>IF($A65="","",IF(LEFT($A65,1)=K$13,$F65,""))</f>
        <v/>
      </c>
      <c r="L65" s="35" t="str">
        <f>IF($A65="","",IF(LEFT($A65,1)=L$13,$F65,""))</f>
        <v/>
      </c>
      <c r="M65" s="35" t="str">
        <f>IF($A65="","",IF(LEFT($A65,1)=M$13,$F65,""))</f>
        <v/>
      </c>
      <c r="N65" s="35" t="str">
        <f>IF($A65="","",IF(LEFT($A65,1)=N$13,$F65,""))</f>
        <v/>
      </c>
      <c r="O65" s="35" t="str">
        <f>IF($A65="","",IF(LEFT($A65,1)=O$13,$F65,""))</f>
        <v/>
      </c>
      <c r="P65" s="35" t="str">
        <f>IF($A65="","",IF(LEFT($A65,1)=P$13,$F65,""))</f>
        <v/>
      </c>
      <c r="Q65" s="35" t="str">
        <f>IF($A65="","",IF(LEFT($A65,1)=Q$13,$F65,""))</f>
        <v/>
      </c>
      <c r="R65" s="35"/>
      <c r="S65" s="29"/>
      <c r="T65" s="21" t="s">
        <v>274</v>
      </c>
      <c r="U65" s="21" t="s">
        <v>173</v>
      </c>
      <c r="V65" s="21">
        <v>1500.0</v>
      </c>
      <c r="W65" s="21" t="s">
        <v>15</v>
      </c>
    </row>
    <row r="66" spans="1:24">
      <c r="A66" s="36"/>
      <c r="B66" s="62" t="s">
        <v>118</v>
      </c>
      <c r="C66" s="37" t="str">
        <f>IF(A66="","",VLOOKUP($A$58,IF(LEN(A66)=2,U13BB,U13BA),VLOOKUP(LEFT(A66,1),club,6,FALSE),FALSE))</f>
        <v/>
      </c>
      <c r="D66" s="37" t="str">
        <f>IF(A66="","",VLOOKUP(LEFT(A66,1),club,2,FALSE))</f>
        <v/>
      </c>
      <c r="E66" s="38"/>
      <c r="F66" s="37">
        <f>Decsheets!$V$12</f>
        <v>1.0</v>
      </c>
      <c r="G66" s="29"/>
      <c r="H66" s="29"/>
      <c r="I66" s="39"/>
      <c r="J66" s="35" t="str">
        <f>IF($A66="","",IF(LEFT($A66,1)=J$13,$F66,""))</f>
        <v/>
      </c>
      <c r="K66" s="35" t="str">
        <f>IF($A66="","",IF(LEFT($A66,1)=K$13,$F66,""))</f>
        <v/>
      </c>
      <c r="L66" s="35" t="str">
        <f>IF($A66="","",IF(LEFT($A66,1)=L$13,$F66,""))</f>
        <v/>
      </c>
      <c r="M66" s="35" t="str">
        <f>IF($A66="","",IF(LEFT($A66,1)=M$13,$F66,""))</f>
        <v/>
      </c>
      <c r="N66" s="35" t="str">
        <f>IF($A66="","",IF(LEFT($A66,1)=N$13,$F66,""))</f>
        <v/>
      </c>
      <c r="O66" s="35" t="str">
        <f>IF($A66="","",IF(LEFT($A66,1)=O$13,$F66,""))</f>
        <v/>
      </c>
      <c r="P66" s="35" t="str">
        <f>IF($A66="","",IF(LEFT($A66,1)=P$13,$F66,""))</f>
        <v/>
      </c>
      <c r="Q66" s="35" t="str">
        <f>IF($A66="","",IF(LEFT($A66,1)=Q$13,$F66,""))</f>
        <v/>
      </c>
      <c r="R66" s="35">
        <f>SUM(Decsheets!$V$5:$V$12)-(SUM(J59:Q66))</f>
        <v>10.0</v>
      </c>
      <c r="S66" s="29"/>
      <c r="T66" s="21" t="s">
        <v>274</v>
      </c>
      <c r="U66" s="21" t="s">
        <v>173</v>
      </c>
      <c r="V66" s="21">
        <v>1500.0</v>
      </c>
      <c r="W66" s="21" t="s">
        <v>15</v>
      </c>
    </row>
    <row r="67" spans="1:24">
      <c r="A67" s="32" t="s">
        <v>220</v>
      </c>
      <c r="B67" s="61"/>
      <c r="C67" s="40" t="s">
        <v>314</v>
      </c>
      <c r="D67" s="28" t="s">
        <v>125</v>
      </c>
      <c r="E67" s="91">
        <v>2.3</v>
      </c>
      <c r="F67" s="39"/>
      <c r="G67" s="29"/>
      <c r="H67" s="29"/>
      <c r="I67" s="29"/>
      <c r="J67" s="35"/>
      <c r="K67" s="35"/>
      <c r="L67" s="35"/>
      <c r="M67" s="35"/>
      <c r="N67" s="35"/>
      <c r="O67" s="35"/>
      <c r="P67" s="35"/>
      <c r="Q67" s="35"/>
      <c r="R67" s="35"/>
      <c r="S67" s="29" t="s">
        <v>222</v>
      </c>
      <c r="T67" s="21"/>
      <c r="U67" s="21"/>
      <c r="V67" s="117"/>
      <c r="W67" s="21"/>
      <c r="X67" s="21"/>
    </row>
    <row r="68" spans="1:24">
      <c r="A68" s="36" t="s">
        <v>134</v>
      </c>
      <c r="B68" s="62">
        <v>1.0</v>
      </c>
      <c r="C68" s="37" t="str">
        <f>IF(A68="","",VLOOKUP($A$67,IF(LEN(A68)=2,U13BB,U13BA),VLOOKUP(LEFT(A68,1),club,6,FALSE),FALSE))</f>
        <v>Najiib Hersi</v>
      </c>
      <c r="D68" s="37" t="str">
        <f>IF(A68="","",VLOOKUP(LEFT(A68,1),club,2,FALSE))</f>
        <v>Ealing S&amp;M</v>
      </c>
      <c r="E68" s="93">
        <v>19.35</v>
      </c>
      <c r="F68" s="37">
        <f>Decsheets!$U$5</f>
        <v>16.0</v>
      </c>
      <c r="G68" s="29"/>
      <c r="H68" s="29"/>
      <c r="I68" s="39"/>
      <c r="J68" s="35">
        <f>IF($A68="","",IF(LEFT($A68,1)=J$13,$F68,""))</f>
        <v>16.0</v>
      </c>
      <c r="K68" s="35" t="str">
        <f>IF($A68="","",IF(LEFT($A68,1)=K$13,$F68,""))</f>
        <v/>
      </c>
      <c r="L68" s="35" t="str">
        <f>IF($A68="","",IF(LEFT($A68,1)=L$13,$F68,""))</f>
        <v/>
      </c>
      <c r="M68" s="35" t="str">
        <f>IF($A68="","",IF(LEFT($A68,1)=M$13,$F68,""))</f>
        <v/>
      </c>
      <c r="N68" s="35" t="str">
        <f>IF($A68="","",IF(LEFT($A68,1)=N$13,$F68,""))</f>
        <v/>
      </c>
      <c r="O68" s="35" t="str">
        <f>IF($A68="","",IF(LEFT($A68,1)=O$13,$F68,""))</f>
        <v/>
      </c>
      <c r="P68" s="35" t="str">
        <f>IF($A68="","",IF(LEFT($A68,1)=P$13,$F68,""))</f>
        <v/>
      </c>
      <c r="Q68" s="35" t="str">
        <f>IF($A68="","",IF(LEFT($A68,1)=Q$13,$F68,""))</f>
        <v/>
      </c>
      <c r="R68" s="35"/>
      <c r="S68" s="29"/>
      <c r="T68" s="21" t="s">
        <v>274</v>
      </c>
      <c r="U68" s="21" t="s">
        <v>173</v>
      </c>
      <c r="V68" s="124" t="s">
        <v>315</v>
      </c>
      <c r="W68" s="21" t="s">
        <v>10</v>
      </c>
      <c r="X68" s="127">
        <f>IF(E$67=".","",E$67)</f>
        <v>2.3</v>
      </c>
    </row>
    <row r="69" spans="1:24">
      <c r="A69" s="36"/>
      <c r="B69" s="62">
        <v>2.0</v>
      </c>
      <c r="C69" s="37" t="str">
        <f>IF(A69="","",VLOOKUP($A$67,IF(LEN(A69)=2,U13BB,U13BA),VLOOKUP(LEFT(A69,1),club,6,FALSE),FALSE))</f>
        <v/>
      </c>
      <c r="D69" s="37" t="str">
        <f>IF(A69="","",VLOOKUP(LEFT(A69,1),club,2,FALSE))</f>
        <v/>
      </c>
      <c r="E69" s="93"/>
      <c r="F69" s="37">
        <f>Decsheets!$U$6</f>
        <v>14.0</v>
      </c>
      <c r="G69" s="29"/>
      <c r="H69" s="29"/>
      <c r="I69" s="39"/>
      <c r="J69" s="35" t="str">
        <f>IF($A69="","",IF(LEFT($A69,1)=J$13,$F69,""))</f>
        <v/>
      </c>
      <c r="K69" s="35" t="str">
        <f>IF($A69="","",IF(LEFT($A69,1)=K$13,$F69,""))</f>
        <v/>
      </c>
      <c r="L69" s="35" t="str">
        <f>IF($A69="","",IF(LEFT($A69,1)=L$13,$F69,""))</f>
        <v/>
      </c>
      <c r="M69" s="35" t="str">
        <f>IF($A69="","",IF(LEFT($A69,1)=M$13,$F69,""))</f>
        <v/>
      </c>
      <c r="N69" s="35" t="str">
        <f>IF($A69="","",IF(LEFT($A69,1)=N$13,$F69,""))</f>
        <v/>
      </c>
      <c r="O69" s="35" t="str">
        <f>IF($A69="","",IF(LEFT($A69,1)=O$13,$F69,""))</f>
        <v/>
      </c>
      <c r="P69" s="35" t="str">
        <f>IF($A69="","",IF(LEFT($A69,1)=P$13,$F69,""))</f>
        <v/>
      </c>
      <c r="Q69" s="35" t="str">
        <f>IF($A69="","",IF(LEFT($A69,1)=Q$13,$F69,""))</f>
        <v/>
      </c>
      <c r="R69" s="35"/>
      <c r="S69" s="29"/>
      <c r="T69" s="21" t="s">
        <v>274</v>
      </c>
      <c r="U69" s="21" t="s">
        <v>173</v>
      </c>
      <c r="V69" s="124" t="s">
        <v>315</v>
      </c>
      <c r="W69" s="21" t="s">
        <v>10</v>
      </c>
      <c r="X69" s="127">
        <f>IF(E$67=".","",E$67)</f>
        <v>2.3</v>
      </c>
    </row>
    <row r="70" spans="1:24">
      <c r="A70" s="36"/>
      <c r="B70" s="62">
        <v>3.0</v>
      </c>
      <c r="C70" s="37" t="str">
        <f>IF(A70="","",VLOOKUP($A$67,IF(LEN(A70)=2,U13BB,U13BA),VLOOKUP(LEFT(A70,1),club,6,FALSE),FALSE))</f>
        <v/>
      </c>
      <c r="D70" s="37" t="str">
        <f>IF(A70="","",VLOOKUP(LEFT(A70,1),club,2,FALSE))</f>
        <v/>
      </c>
      <c r="E70" s="93"/>
      <c r="F70" s="37">
        <f>Decsheets!$U$7</f>
        <v>12.0</v>
      </c>
      <c r="G70" s="29"/>
      <c r="H70" s="29"/>
      <c r="I70" s="39"/>
      <c r="J70" s="35" t="str">
        <f>IF($A70="","",IF(LEFT($A70,1)=J$13,$F70,""))</f>
        <v/>
      </c>
      <c r="K70" s="35" t="str">
        <f>IF($A70="","",IF(LEFT($A70,1)=K$13,$F70,""))</f>
        <v/>
      </c>
      <c r="L70" s="35" t="str">
        <f>IF($A70="","",IF(LEFT($A70,1)=L$13,$F70,""))</f>
        <v/>
      </c>
      <c r="M70" s="35" t="str">
        <f>IF($A70="","",IF(LEFT($A70,1)=M$13,$F70,""))</f>
        <v/>
      </c>
      <c r="N70" s="35" t="str">
        <f>IF($A70="","",IF(LEFT($A70,1)=N$13,$F70,""))</f>
        <v/>
      </c>
      <c r="O70" s="35" t="str">
        <f>IF($A70="","",IF(LEFT($A70,1)=O$13,$F70,""))</f>
        <v/>
      </c>
      <c r="P70" s="35" t="str">
        <f>IF($A70="","",IF(LEFT($A70,1)=P$13,$F70,""))</f>
        <v/>
      </c>
      <c r="Q70" s="35" t="str">
        <f>IF($A70="","",IF(LEFT($A70,1)=Q$13,$F70,""))</f>
        <v/>
      </c>
      <c r="R70" s="35"/>
      <c r="S70" s="29"/>
      <c r="T70" s="21" t="s">
        <v>274</v>
      </c>
      <c r="U70" s="21" t="s">
        <v>173</v>
      </c>
      <c r="V70" s="124" t="s">
        <v>315</v>
      </c>
      <c r="W70" s="21" t="s">
        <v>10</v>
      </c>
      <c r="X70" s="127">
        <f>IF(E$67=".","",E$67)</f>
        <v>2.3</v>
      </c>
    </row>
    <row r="71" spans="1:24">
      <c r="A71" s="36"/>
      <c r="B71" s="62" t="s">
        <v>114</v>
      </c>
      <c r="C71" s="37" t="str">
        <f>IF(A71="","",VLOOKUP($A$67,IF(LEN(A71)=2,U13BB,U13BA),VLOOKUP(LEFT(A71,1),club,6,FALSE),FALSE))</f>
        <v/>
      </c>
      <c r="D71" s="37" t="str">
        <f>IF(A71="","",VLOOKUP(LEFT(A71,1),club,2,FALSE))</f>
        <v/>
      </c>
      <c r="E71" s="93"/>
      <c r="F71" s="37">
        <f>Decsheets!$U$8</f>
        <v>10.0</v>
      </c>
      <c r="G71" s="29"/>
      <c r="H71" s="29"/>
      <c r="I71" s="39"/>
      <c r="J71" s="35" t="str">
        <f>IF($A71="","",IF(LEFT($A71,1)=J$13,$F71,""))</f>
        <v/>
      </c>
      <c r="K71" s="35" t="str">
        <f>IF($A71="","",IF(LEFT($A71,1)=K$13,$F71,""))</f>
        <v/>
      </c>
      <c r="L71" s="35" t="str">
        <f>IF($A71="","",IF(LEFT($A71,1)=L$13,$F71,""))</f>
        <v/>
      </c>
      <c r="M71" s="35" t="str">
        <f>IF($A71="","",IF(LEFT($A71,1)=M$13,$F71,""))</f>
        <v/>
      </c>
      <c r="N71" s="35" t="str">
        <f>IF($A71="","",IF(LEFT($A71,1)=N$13,$F71,""))</f>
        <v/>
      </c>
      <c r="O71" s="35" t="str">
        <f>IF($A71="","",IF(LEFT($A71,1)=O$13,$F71,""))</f>
        <v/>
      </c>
      <c r="P71" s="35" t="str">
        <f>IF($A71="","",IF(LEFT($A71,1)=P$13,$F71,""))</f>
        <v/>
      </c>
      <c r="Q71" s="35" t="str">
        <f>IF($A71="","",IF(LEFT($A71,1)=Q$13,$F71,""))</f>
        <v/>
      </c>
      <c r="R71" s="35"/>
      <c r="S71" s="29"/>
      <c r="T71" s="21" t="s">
        <v>274</v>
      </c>
      <c r="U71" s="21" t="s">
        <v>173</v>
      </c>
      <c r="V71" s="124" t="s">
        <v>315</v>
      </c>
      <c r="W71" s="21" t="s">
        <v>10</v>
      </c>
      <c r="X71" s="127">
        <f>IF(E$67=".","",E$67)</f>
        <v>2.3</v>
      </c>
    </row>
    <row r="72" spans="1:24">
      <c r="A72" s="36"/>
      <c r="B72" s="62" t="s">
        <v>115</v>
      </c>
      <c r="C72" s="37" t="str">
        <f>IF(A72="","",VLOOKUP($A$67,IF(LEN(A72)=2,U13BB,U13BA),VLOOKUP(LEFT(A72,1),club,6,FALSE),FALSE))</f>
        <v/>
      </c>
      <c r="D72" s="37" t="str">
        <f>IF(A72="","",VLOOKUP(LEFT(A72,1),club,2,FALSE))</f>
        <v/>
      </c>
      <c r="E72" s="93"/>
      <c r="F72" s="37">
        <f>Decsheets!$U$9</f>
        <v>8.0</v>
      </c>
      <c r="G72" s="29"/>
      <c r="H72" s="29"/>
      <c r="I72" s="39"/>
      <c r="J72" s="35" t="str">
        <f>IF($A72="","",IF(LEFT($A72,1)=J$13,$F72,""))</f>
        <v/>
      </c>
      <c r="K72" s="35" t="str">
        <f>IF($A72="","",IF(LEFT($A72,1)=K$13,$F72,""))</f>
        <v/>
      </c>
      <c r="L72" s="35" t="str">
        <f>IF($A72="","",IF(LEFT($A72,1)=L$13,$F72,""))</f>
        <v/>
      </c>
      <c r="M72" s="35" t="str">
        <f>IF($A72="","",IF(LEFT($A72,1)=M$13,$F72,""))</f>
        <v/>
      </c>
      <c r="N72" s="35" t="str">
        <f>IF($A72="","",IF(LEFT($A72,1)=N$13,$F72,""))</f>
        <v/>
      </c>
      <c r="O72" s="35" t="str">
        <f>IF($A72="","",IF(LEFT($A72,1)=O$13,$F72,""))</f>
        <v/>
      </c>
      <c r="P72" s="35" t="str">
        <f>IF($A72="","",IF(LEFT($A72,1)=P$13,$F72,""))</f>
        <v/>
      </c>
      <c r="Q72" s="35" t="str">
        <f>IF($A72="","",IF(LEFT($A72,1)=Q$13,$F72,""))</f>
        <v/>
      </c>
      <c r="R72" s="35"/>
      <c r="S72" s="29"/>
      <c r="T72" s="21" t="s">
        <v>274</v>
      </c>
      <c r="U72" s="21" t="s">
        <v>173</v>
      </c>
      <c r="V72" s="124" t="s">
        <v>315</v>
      </c>
      <c r="W72" s="21" t="s">
        <v>10</v>
      </c>
      <c r="X72" s="127">
        <f>IF(E$67=".","",E$67)</f>
        <v>2.3</v>
      </c>
    </row>
    <row r="73" spans="1:24">
      <c r="A73" s="36"/>
      <c r="B73" s="62" t="s">
        <v>116</v>
      </c>
      <c r="C73" s="37" t="str">
        <f>IF(A73="","",VLOOKUP($A$67,IF(LEN(A73)=2,U13BB,U13BA),VLOOKUP(LEFT(A73,1),club,6,FALSE),FALSE))</f>
        <v/>
      </c>
      <c r="D73" s="37" t="str">
        <f>IF(A73="","",VLOOKUP(LEFT(A73,1),club,2,FALSE))</f>
        <v/>
      </c>
      <c r="E73" s="93"/>
      <c r="F73" s="37">
        <f>Decsheets!$U$10</f>
        <v>6.0</v>
      </c>
      <c r="G73" s="29"/>
      <c r="H73" s="29"/>
      <c r="I73" s="39"/>
      <c r="J73" s="35" t="str">
        <f>IF($A73="","",IF(LEFT($A73,1)=J$13,$F73,""))</f>
        <v/>
      </c>
      <c r="K73" s="35" t="str">
        <f>IF($A73="","",IF(LEFT($A73,1)=K$13,$F73,""))</f>
        <v/>
      </c>
      <c r="L73" s="35" t="str">
        <f>IF($A73="","",IF(LEFT($A73,1)=L$13,$F73,""))</f>
        <v/>
      </c>
      <c r="M73" s="35" t="str">
        <f>IF($A73="","",IF(LEFT($A73,1)=M$13,$F73,""))</f>
        <v/>
      </c>
      <c r="N73" s="35" t="str">
        <f>IF($A73="","",IF(LEFT($A73,1)=N$13,$F73,""))</f>
        <v/>
      </c>
      <c r="O73" s="35" t="str">
        <f>IF($A73="","",IF(LEFT($A73,1)=O$13,$F73,""))</f>
        <v/>
      </c>
      <c r="P73" s="35" t="str">
        <f>IF($A73="","",IF(LEFT($A73,1)=P$13,$F73,""))</f>
        <v/>
      </c>
      <c r="Q73" s="35" t="str">
        <f>IF($A73="","",IF(LEFT($A73,1)=Q$13,$F73,""))</f>
        <v/>
      </c>
      <c r="R73" s="35"/>
      <c r="S73" s="29"/>
      <c r="T73" s="21" t="s">
        <v>274</v>
      </c>
      <c r="U73" s="21" t="s">
        <v>173</v>
      </c>
      <c r="V73" s="124" t="s">
        <v>315</v>
      </c>
      <c r="W73" s="21" t="s">
        <v>10</v>
      </c>
      <c r="X73" s="127">
        <f>IF(E$67=".","",E$67)</f>
        <v>2.3</v>
      </c>
    </row>
    <row r="74" spans="1:24">
      <c r="A74" s="36"/>
      <c r="B74" s="62" t="s">
        <v>117</v>
      </c>
      <c r="C74" s="37" t="str">
        <f>IF(A74="","",VLOOKUP($A$67,IF(LEN(A74)=2,U13BB,U13BA),VLOOKUP(LEFT(A74,1),club,6,FALSE),FALSE))</f>
        <v/>
      </c>
      <c r="D74" s="37" t="str">
        <f>IF(A74="","",VLOOKUP(LEFT(A74,1),club,2,FALSE))</f>
        <v/>
      </c>
      <c r="E74" s="93"/>
      <c r="F74" s="37">
        <f>Decsheets!$U$11</f>
        <v>4.0</v>
      </c>
      <c r="G74" s="29"/>
      <c r="H74" s="29"/>
      <c r="I74" s="39"/>
      <c r="J74" s="35" t="str">
        <f>IF($A74="","",IF(LEFT($A74,1)=J$13,$F74,""))</f>
        <v/>
      </c>
      <c r="K74" s="35" t="str">
        <f>IF($A74="","",IF(LEFT($A74,1)=K$13,$F74,""))</f>
        <v/>
      </c>
      <c r="L74" s="35" t="str">
        <f>IF($A74="","",IF(LEFT($A74,1)=L$13,$F74,""))</f>
        <v/>
      </c>
      <c r="M74" s="35" t="str">
        <f>IF($A74="","",IF(LEFT($A74,1)=M$13,$F74,""))</f>
        <v/>
      </c>
      <c r="N74" s="35" t="str">
        <f>IF($A74="","",IF(LEFT($A74,1)=N$13,$F74,""))</f>
        <v/>
      </c>
      <c r="O74" s="35" t="str">
        <f>IF($A74="","",IF(LEFT($A74,1)=O$13,$F74,""))</f>
        <v/>
      </c>
      <c r="P74" s="35" t="str">
        <f>IF($A74="","",IF(LEFT($A74,1)=P$13,$F74,""))</f>
        <v/>
      </c>
      <c r="Q74" s="35" t="str">
        <f>IF($A74="","",IF(LEFT($A74,1)=Q$13,$F74,""))</f>
        <v/>
      </c>
      <c r="R74" s="35"/>
      <c r="S74" s="29"/>
      <c r="T74" s="21" t="s">
        <v>274</v>
      </c>
      <c r="U74" s="21" t="s">
        <v>173</v>
      </c>
      <c r="V74" s="124" t="s">
        <v>315</v>
      </c>
      <c r="W74" s="21" t="s">
        <v>10</v>
      </c>
      <c r="X74" s="127">
        <f>IF(E$67=".","",E$67)</f>
        <v>2.3</v>
      </c>
    </row>
    <row r="75" spans="1:24">
      <c r="A75" s="36"/>
      <c r="B75" s="62" t="s">
        <v>118</v>
      </c>
      <c r="C75" s="37" t="str">
        <f>IF(A75="","",VLOOKUP($A$67,IF(LEN(A75)=2,U13BB,U13BA),VLOOKUP(LEFT(A75,1),club,6,FALSE),FALSE))</f>
        <v/>
      </c>
      <c r="D75" s="37" t="str">
        <f>IF(A75="","",VLOOKUP(LEFT(A75,1),club,2,FALSE))</f>
        <v/>
      </c>
      <c r="E75" s="93"/>
      <c r="F75" s="37">
        <f>Decsheets!$U$12</f>
        <v>2.0</v>
      </c>
      <c r="G75" s="29"/>
      <c r="H75" s="29"/>
      <c r="I75" s="39"/>
      <c r="J75" s="35" t="str">
        <f>IF($A75="","",IF(LEFT($A75,1)=J$13,$F75,""))</f>
        <v/>
      </c>
      <c r="K75" s="35" t="str">
        <f>IF($A75="","",IF(LEFT($A75,1)=K$13,$F75,""))</f>
        <v/>
      </c>
      <c r="L75" s="35" t="str">
        <f>IF($A75="","",IF(LEFT($A75,1)=L$13,$F75,""))</f>
        <v/>
      </c>
      <c r="M75" s="35" t="str">
        <f>IF($A75="","",IF(LEFT($A75,1)=M$13,$F75,""))</f>
        <v/>
      </c>
      <c r="N75" s="35" t="str">
        <f>IF($A75="","",IF(LEFT($A75,1)=N$13,$F75,""))</f>
        <v/>
      </c>
      <c r="O75" s="35" t="str">
        <f>IF($A75="","",IF(LEFT($A75,1)=O$13,$F75,""))</f>
        <v/>
      </c>
      <c r="P75" s="35" t="str">
        <f>IF($A75="","",IF(LEFT($A75,1)=P$13,$F75,""))</f>
        <v/>
      </c>
      <c r="Q75" s="35" t="str">
        <f>IF($A75="","",IF(LEFT($A75,1)=Q$13,$F75,""))</f>
        <v/>
      </c>
      <c r="R75" s="35">
        <f>SUM(Decsheets!$U$5:$U$12)-(SUM(J68:Q75))</f>
        <v>56.0</v>
      </c>
      <c r="S75" s="29"/>
      <c r="T75" s="21" t="s">
        <v>274</v>
      </c>
      <c r="U75" s="21" t="s">
        <v>173</v>
      </c>
      <c r="V75" s="124" t="s">
        <v>315</v>
      </c>
      <c r="W75" s="21" t="s">
        <v>10</v>
      </c>
      <c r="X75" s="127">
        <f>IF(E$67=".","",E$67)</f>
        <v>2.3</v>
      </c>
    </row>
    <row r="76" spans="1:24">
      <c r="A76" s="32" t="s">
        <v>220</v>
      </c>
      <c r="B76" s="61"/>
      <c r="C76" s="40" t="s">
        <v>316</v>
      </c>
      <c r="D76" s="28" t="s">
        <v>125</v>
      </c>
      <c r="E76" s="91" t="s">
        <v>145</v>
      </c>
      <c r="F76" s="39"/>
      <c r="G76" s="29"/>
      <c r="H76" s="29"/>
      <c r="I76" s="29"/>
      <c r="J76" s="35"/>
      <c r="K76" s="35"/>
      <c r="L76" s="35"/>
      <c r="M76" s="35"/>
      <c r="N76" s="35"/>
      <c r="O76" s="35"/>
      <c r="P76" s="35"/>
      <c r="Q76" s="35"/>
      <c r="R76" s="35"/>
      <c r="S76" s="29" t="s">
        <v>225</v>
      </c>
      <c r="T76" s="21"/>
      <c r="U76" s="21"/>
      <c r="V76" s="117"/>
      <c r="W76" s="21"/>
      <c r="X76" s="21"/>
    </row>
    <row r="77" spans="1:24">
      <c r="A77" s="36"/>
      <c r="B77" s="62">
        <v>1.0</v>
      </c>
      <c r="C77" s="37" t="str">
        <f>IF(A77="","",VLOOKUP($A$76,IF(LEN(A77)=2,U13BB,U13BA),VLOOKUP(LEFT(A77,1),club,6,FALSE),FALSE))</f>
        <v/>
      </c>
      <c r="D77" s="37" t="str">
        <f>IF(A77="","",VLOOKUP(LEFT(A77,1),club,2,FALSE))</f>
        <v/>
      </c>
      <c r="E77" s="93"/>
      <c r="F77" s="37">
        <f>Decsheets!$V$5</f>
        <v>8.0</v>
      </c>
      <c r="G77" s="29"/>
      <c r="H77" s="29"/>
      <c r="I77" s="39"/>
      <c r="J77" s="35" t="str">
        <f>IF($A77="","",IF(LEFT($A77,1)=J$13,$F77,""))</f>
        <v/>
      </c>
      <c r="K77" s="35" t="str">
        <f>IF($A77="","",IF(LEFT($A77,1)=K$13,$F77,""))</f>
        <v/>
      </c>
      <c r="L77" s="35" t="str">
        <f>IF($A77="","",IF(LEFT($A77,1)=L$13,$F77,""))</f>
        <v/>
      </c>
      <c r="M77" s="35" t="str">
        <f>IF($A77="","",IF(LEFT($A77,1)=M$13,$F77,""))</f>
        <v/>
      </c>
      <c r="N77" s="35" t="str">
        <f>IF($A77="","",IF(LEFT($A77,1)=N$13,$F77,""))</f>
        <v/>
      </c>
      <c r="O77" s="35" t="str">
        <f>IF($A77="","",IF(LEFT($A77,1)=O$13,$F77,""))</f>
        <v/>
      </c>
      <c r="P77" s="35" t="str">
        <f>IF($A77="","",IF(LEFT($A77,1)=P$13,$F77,""))</f>
        <v/>
      </c>
      <c r="Q77" s="35" t="str">
        <f>IF($A77="","",IF(LEFT($A77,1)=Q$13,$F77,""))</f>
        <v/>
      </c>
      <c r="R77" s="35"/>
      <c r="S77" s="29"/>
      <c r="T77" s="21" t="s">
        <v>274</v>
      </c>
      <c r="U77" s="21" t="s">
        <v>173</v>
      </c>
      <c r="V77" s="124" t="s">
        <v>315</v>
      </c>
      <c r="W77" s="21" t="s">
        <v>15</v>
      </c>
      <c r="X77" s="127" t="str">
        <f>IF(E$76=".","",E$76)</f>
        <v/>
      </c>
    </row>
    <row r="78" spans="1:24">
      <c r="A78" s="36"/>
      <c r="B78" s="62">
        <v>2.0</v>
      </c>
      <c r="C78" s="37" t="str">
        <f>IF(A78="","",VLOOKUP($A$76,IF(LEN(A78)=2,U13BB,U13BA),VLOOKUP(LEFT(A78,1),club,6,FALSE),FALSE))</f>
        <v/>
      </c>
      <c r="D78" s="37" t="str">
        <f>IF(A78="","",VLOOKUP(LEFT(A78,1),club,2,FALSE))</f>
        <v/>
      </c>
      <c r="E78" s="93"/>
      <c r="F78" s="37">
        <f>Decsheets!$V$6</f>
        <v>7.0</v>
      </c>
      <c r="G78" s="29"/>
      <c r="H78" s="29"/>
      <c r="I78" s="39"/>
      <c r="J78" s="35" t="str">
        <f>IF($A78="","",IF(LEFT($A78,1)=J$13,$F78,""))</f>
        <v/>
      </c>
      <c r="K78" s="35" t="str">
        <f>IF($A78="","",IF(LEFT($A78,1)=K$13,$F78,""))</f>
        <v/>
      </c>
      <c r="L78" s="35" t="str">
        <f>IF($A78="","",IF(LEFT($A78,1)=L$13,$F78,""))</f>
        <v/>
      </c>
      <c r="M78" s="35" t="str">
        <f>IF($A78="","",IF(LEFT($A78,1)=M$13,$F78,""))</f>
        <v/>
      </c>
      <c r="N78" s="35" t="str">
        <f>IF($A78="","",IF(LEFT($A78,1)=N$13,$F78,""))</f>
        <v/>
      </c>
      <c r="O78" s="35" t="str">
        <f>IF($A78="","",IF(LEFT($A78,1)=O$13,$F78,""))</f>
        <v/>
      </c>
      <c r="P78" s="35" t="str">
        <f>IF($A78="","",IF(LEFT($A78,1)=P$13,$F78,""))</f>
        <v/>
      </c>
      <c r="Q78" s="35" t="str">
        <f>IF($A78="","",IF(LEFT($A78,1)=Q$13,$F78,""))</f>
        <v/>
      </c>
      <c r="R78" s="35"/>
      <c r="S78" s="29"/>
      <c r="T78" s="21" t="s">
        <v>274</v>
      </c>
      <c r="U78" s="21" t="s">
        <v>173</v>
      </c>
      <c r="V78" s="124" t="s">
        <v>315</v>
      </c>
      <c r="W78" s="21" t="s">
        <v>15</v>
      </c>
      <c r="X78" s="127" t="str">
        <f>IF(E$76=".","",E$76)</f>
        <v/>
      </c>
    </row>
    <row r="79" spans="1:24">
      <c r="A79" s="36"/>
      <c r="B79" s="62">
        <v>3.0</v>
      </c>
      <c r="C79" s="37" t="str">
        <f>IF(A79="","",VLOOKUP($A$76,IF(LEN(A79)=2,U13BB,U13BA),VLOOKUP(LEFT(A79,1),club,6,FALSE),FALSE))</f>
        <v/>
      </c>
      <c r="D79" s="37" t="str">
        <f>IF(A79="","",VLOOKUP(LEFT(A79,1),club,2,FALSE))</f>
        <v/>
      </c>
      <c r="E79" s="93"/>
      <c r="F79" s="37">
        <f>Decsheets!$V$7</f>
        <v>6.0</v>
      </c>
      <c r="G79" s="29"/>
      <c r="H79" s="29"/>
      <c r="I79" s="39"/>
      <c r="J79" s="35" t="str">
        <f>IF($A79="","",IF(LEFT($A79,1)=J$13,$F79,""))</f>
        <v/>
      </c>
      <c r="K79" s="35" t="str">
        <f>IF($A79="","",IF(LEFT($A79,1)=K$13,$F79,""))</f>
        <v/>
      </c>
      <c r="L79" s="35" t="str">
        <f>IF($A79="","",IF(LEFT($A79,1)=L$13,$F79,""))</f>
        <v/>
      </c>
      <c r="M79" s="35" t="str">
        <f>IF($A79="","",IF(LEFT($A79,1)=M$13,$F79,""))</f>
        <v/>
      </c>
      <c r="N79" s="35" t="str">
        <f>IF($A79="","",IF(LEFT($A79,1)=N$13,$F79,""))</f>
        <v/>
      </c>
      <c r="O79" s="35" t="str">
        <f>IF($A79="","",IF(LEFT($A79,1)=O$13,$F79,""))</f>
        <v/>
      </c>
      <c r="P79" s="35" t="str">
        <f>IF($A79="","",IF(LEFT($A79,1)=P$13,$F79,""))</f>
        <v/>
      </c>
      <c r="Q79" s="35" t="str">
        <f>IF($A79="","",IF(LEFT($A79,1)=Q$13,$F79,""))</f>
        <v/>
      </c>
      <c r="R79" s="35"/>
      <c r="S79" s="29"/>
      <c r="T79" s="21" t="s">
        <v>274</v>
      </c>
      <c r="U79" s="21" t="s">
        <v>173</v>
      </c>
      <c r="V79" s="124" t="s">
        <v>315</v>
      </c>
      <c r="W79" s="21" t="s">
        <v>15</v>
      </c>
      <c r="X79" s="127" t="str">
        <f>IF(E$76=".","",E$76)</f>
        <v/>
      </c>
    </row>
    <row r="80" spans="1:24">
      <c r="A80" s="36"/>
      <c r="B80" s="62" t="s">
        <v>114</v>
      </c>
      <c r="C80" s="37" t="str">
        <f>IF(A80="","",VLOOKUP($A$76,IF(LEN(A80)=2,U13BB,U13BA),VLOOKUP(LEFT(A80,1),club,6,FALSE),FALSE))</f>
        <v/>
      </c>
      <c r="D80" s="37" t="str">
        <f>IF(A80="","",VLOOKUP(LEFT(A80,1),club,2,FALSE))</f>
        <v/>
      </c>
      <c r="E80" s="93"/>
      <c r="F80" s="37">
        <f>Decsheets!$V$8</f>
        <v>5.0</v>
      </c>
      <c r="G80" s="29"/>
      <c r="H80" s="29"/>
      <c r="I80" s="39"/>
      <c r="J80" s="35" t="str">
        <f>IF($A80="","",IF(LEFT($A80,1)=J$13,$F80,""))</f>
        <v/>
      </c>
      <c r="K80" s="35" t="str">
        <f>IF($A80="","",IF(LEFT($A80,1)=K$13,$F80,""))</f>
        <v/>
      </c>
      <c r="L80" s="35" t="str">
        <f>IF($A80="","",IF(LEFT($A80,1)=L$13,$F80,""))</f>
        <v/>
      </c>
      <c r="M80" s="35" t="str">
        <f>IF($A80="","",IF(LEFT($A80,1)=M$13,$F80,""))</f>
        <v/>
      </c>
      <c r="N80" s="35" t="str">
        <f>IF($A80="","",IF(LEFT($A80,1)=N$13,$F80,""))</f>
        <v/>
      </c>
      <c r="O80" s="35" t="str">
        <f>IF($A80="","",IF(LEFT($A80,1)=O$13,$F80,""))</f>
        <v/>
      </c>
      <c r="P80" s="35" t="str">
        <f>IF($A80="","",IF(LEFT($A80,1)=P$13,$F80,""))</f>
        <v/>
      </c>
      <c r="Q80" s="35" t="str">
        <f>IF($A80="","",IF(LEFT($A80,1)=Q$13,$F80,""))</f>
        <v/>
      </c>
      <c r="R80" s="35"/>
      <c r="S80" s="29"/>
      <c r="T80" s="21" t="s">
        <v>274</v>
      </c>
      <c r="U80" s="21" t="s">
        <v>173</v>
      </c>
      <c r="V80" s="124" t="s">
        <v>315</v>
      </c>
      <c r="W80" s="21" t="s">
        <v>15</v>
      </c>
      <c r="X80" s="127" t="str">
        <f>IF(E$76=".","",E$76)</f>
        <v/>
      </c>
    </row>
    <row r="81" spans="1:24">
      <c r="A81" s="36"/>
      <c r="B81" s="62" t="s">
        <v>115</v>
      </c>
      <c r="C81" s="37" t="str">
        <f>IF(A81="","",VLOOKUP($A$76,IF(LEN(A81)=2,U13BB,U13BA),VLOOKUP(LEFT(A81,1),club,6,FALSE),FALSE))</f>
        <v/>
      </c>
      <c r="D81" s="37" t="str">
        <f>IF(A81="","",VLOOKUP(LEFT(A81,1),club,2,FALSE))</f>
        <v/>
      </c>
      <c r="E81" s="93"/>
      <c r="F81" s="37">
        <f>Decsheets!$V$9</f>
        <v>4.0</v>
      </c>
      <c r="G81" s="29"/>
      <c r="H81" s="29"/>
      <c r="I81" s="39"/>
      <c r="J81" s="35" t="str">
        <f>IF($A81="","",IF(LEFT($A81,1)=J$13,$F81,""))</f>
        <v/>
      </c>
      <c r="K81" s="35" t="str">
        <f>IF($A81="","",IF(LEFT($A81,1)=K$13,$F81,""))</f>
        <v/>
      </c>
      <c r="L81" s="35" t="str">
        <f>IF($A81="","",IF(LEFT($A81,1)=L$13,$F81,""))</f>
        <v/>
      </c>
      <c r="M81" s="35" t="str">
        <f>IF($A81="","",IF(LEFT($A81,1)=M$13,$F81,""))</f>
        <v/>
      </c>
      <c r="N81" s="35" t="str">
        <f>IF($A81="","",IF(LEFT($A81,1)=N$13,$F81,""))</f>
        <v/>
      </c>
      <c r="O81" s="35" t="str">
        <f>IF($A81="","",IF(LEFT($A81,1)=O$13,$F81,""))</f>
        <v/>
      </c>
      <c r="P81" s="35" t="str">
        <f>IF($A81="","",IF(LEFT($A81,1)=P$13,$F81,""))</f>
        <v/>
      </c>
      <c r="Q81" s="35" t="str">
        <f>IF($A81="","",IF(LEFT($A81,1)=Q$13,$F81,""))</f>
        <v/>
      </c>
      <c r="R81" s="35"/>
      <c r="S81" s="29"/>
      <c r="T81" s="21" t="s">
        <v>274</v>
      </c>
      <c r="U81" s="21" t="s">
        <v>173</v>
      </c>
      <c r="V81" s="124" t="s">
        <v>315</v>
      </c>
      <c r="W81" s="21" t="s">
        <v>15</v>
      </c>
      <c r="X81" s="127" t="str">
        <f>IF(E$76=".","",E$76)</f>
        <v/>
      </c>
    </row>
    <row r="82" spans="1:24">
      <c r="A82" s="36"/>
      <c r="B82" s="62" t="s">
        <v>116</v>
      </c>
      <c r="C82" s="37" t="str">
        <f>IF(A82="","",VLOOKUP($A$76,IF(LEN(A82)=2,U13BB,U13BA),VLOOKUP(LEFT(A82,1),club,6,FALSE),FALSE))</f>
        <v/>
      </c>
      <c r="D82" s="37" t="str">
        <f>IF(A82="","",VLOOKUP(LEFT(A82,1),club,2,FALSE))</f>
        <v/>
      </c>
      <c r="E82" s="93"/>
      <c r="F82" s="37">
        <f>Decsheets!$V$10</f>
        <v>3.0</v>
      </c>
      <c r="G82" s="29"/>
      <c r="H82" s="29"/>
      <c r="I82" s="39"/>
      <c r="J82" s="35" t="str">
        <f>IF($A82="","",IF(LEFT($A82,1)=J$13,$F82,""))</f>
        <v/>
      </c>
      <c r="K82" s="35" t="str">
        <f>IF($A82="","",IF(LEFT($A82,1)=K$13,$F82,""))</f>
        <v/>
      </c>
      <c r="L82" s="35" t="str">
        <f>IF($A82="","",IF(LEFT($A82,1)=L$13,$F82,""))</f>
        <v/>
      </c>
      <c r="M82" s="35" t="str">
        <f>IF($A82="","",IF(LEFT($A82,1)=M$13,$F82,""))</f>
        <v/>
      </c>
      <c r="N82" s="35" t="str">
        <f>IF($A82="","",IF(LEFT($A82,1)=N$13,$F82,""))</f>
        <v/>
      </c>
      <c r="O82" s="35" t="str">
        <f>IF($A82="","",IF(LEFT($A82,1)=O$13,$F82,""))</f>
        <v/>
      </c>
      <c r="P82" s="35" t="str">
        <f>IF($A82="","",IF(LEFT($A82,1)=P$13,$F82,""))</f>
        <v/>
      </c>
      <c r="Q82" s="35" t="str">
        <f>IF($A82="","",IF(LEFT($A82,1)=Q$13,$F82,""))</f>
        <v/>
      </c>
      <c r="R82" s="35"/>
      <c r="S82" s="29"/>
      <c r="T82" s="21" t="s">
        <v>274</v>
      </c>
      <c r="U82" s="21" t="s">
        <v>173</v>
      </c>
      <c r="V82" s="124" t="s">
        <v>315</v>
      </c>
      <c r="W82" s="21" t="s">
        <v>15</v>
      </c>
      <c r="X82" s="127" t="str">
        <f>IF(E$76=".","",E$76)</f>
        <v/>
      </c>
    </row>
    <row r="83" spans="1:24">
      <c r="A83" s="36"/>
      <c r="B83" s="62" t="s">
        <v>117</v>
      </c>
      <c r="C83" s="37" t="str">
        <f>IF(A83="","",VLOOKUP($A$76,IF(LEN(A83)=2,U13BB,U13BA),VLOOKUP(LEFT(A83,1),club,6,FALSE),FALSE))</f>
        <v/>
      </c>
      <c r="D83" s="37" t="str">
        <f>IF(A83="","",VLOOKUP(LEFT(A83,1),club,2,FALSE))</f>
        <v/>
      </c>
      <c r="E83" s="93"/>
      <c r="F83" s="37">
        <f>Decsheets!$V$11</f>
        <v>2.0</v>
      </c>
      <c r="G83" s="29"/>
      <c r="H83" s="29"/>
      <c r="I83" s="39"/>
      <c r="J83" s="35" t="str">
        <f>IF($A83="","",IF(LEFT($A83,1)=J$13,$F83,""))</f>
        <v/>
      </c>
      <c r="K83" s="35" t="str">
        <f>IF($A83="","",IF(LEFT($A83,1)=K$13,$F83,""))</f>
        <v/>
      </c>
      <c r="L83" s="35" t="str">
        <f>IF($A83="","",IF(LEFT($A83,1)=L$13,$F83,""))</f>
        <v/>
      </c>
      <c r="M83" s="35" t="str">
        <f>IF($A83="","",IF(LEFT($A83,1)=M$13,$F83,""))</f>
        <v/>
      </c>
      <c r="N83" s="35" t="str">
        <f>IF($A83="","",IF(LEFT($A83,1)=N$13,$F83,""))</f>
        <v/>
      </c>
      <c r="O83" s="35" t="str">
        <f>IF($A83="","",IF(LEFT($A83,1)=O$13,$F83,""))</f>
        <v/>
      </c>
      <c r="P83" s="35" t="str">
        <f>IF($A83="","",IF(LEFT($A83,1)=P$13,$F83,""))</f>
        <v/>
      </c>
      <c r="Q83" s="35" t="str">
        <f>IF($A83="","",IF(LEFT($A83,1)=Q$13,$F83,""))</f>
        <v/>
      </c>
      <c r="R83" s="35"/>
      <c r="S83" s="29"/>
      <c r="T83" s="21" t="s">
        <v>274</v>
      </c>
      <c r="U83" s="21" t="s">
        <v>173</v>
      </c>
      <c r="V83" s="124" t="s">
        <v>315</v>
      </c>
      <c r="W83" s="21" t="s">
        <v>15</v>
      </c>
      <c r="X83" s="127" t="str">
        <f>IF(E$76=".","",E$76)</f>
        <v/>
      </c>
    </row>
    <row r="84" spans="1:24">
      <c r="A84" s="36"/>
      <c r="B84" s="62" t="s">
        <v>118</v>
      </c>
      <c r="C84" s="37" t="str">
        <f>IF(A84="","",VLOOKUP($A$76,IF(LEN(A84)=2,U13BB,U13BA),VLOOKUP(LEFT(A84,1),club,6,FALSE),FALSE))</f>
        <v/>
      </c>
      <c r="D84" s="37" t="str">
        <f>IF(A84="","",VLOOKUP(LEFT(A84,1),club,2,FALSE))</f>
        <v/>
      </c>
      <c r="E84" s="93"/>
      <c r="F84" s="37">
        <f>Decsheets!$V$12</f>
        <v>1.0</v>
      </c>
      <c r="G84" s="29"/>
      <c r="H84" s="29"/>
      <c r="I84" s="39"/>
      <c r="J84" s="35" t="str">
        <f>IF($A84="","",IF(LEFT($A84,1)=J$13,$F84,""))</f>
        <v/>
      </c>
      <c r="K84" s="35" t="str">
        <f>IF($A84="","",IF(LEFT($A84,1)=K$13,$F84,""))</f>
        <v/>
      </c>
      <c r="L84" s="35" t="str">
        <f>IF($A84="","",IF(LEFT($A84,1)=L$13,$F84,""))</f>
        <v/>
      </c>
      <c r="M84" s="35" t="str">
        <f>IF($A84="","",IF(LEFT($A84,1)=M$13,$F84,""))</f>
        <v/>
      </c>
      <c r="N84" s="35" t="str">
        <f>IF($A84="","",IF(LEFT($A84,1)=N$13,$F84,""))</f>
        <v/>
      </c>
      <c r="O84" s="35" t="str">
        <f>IF($A84="","",IF(LEFT($A84,1)=O$13,$F84,""))</f>
        <v/>
      </c>
      <c r="P84" s="35" t="str">
        <f>IF($A84="","",IF(LEFT($A84,1)=P$13,$F84,""))</f>
        <v/>
      </c>
      <c r="Q84" s="35" t="str">
        <f>IF($A84="","",IF(LEFT($A84,1)=Q$13,$F84,""))</f>
        <v/>
      </c>
      <c r="R84" s="35">
        <f>SUM(Decsheets!$V$5:$V$12)-(SUM(J77:Q84))</f>
        <v>36.0</v>
      </c>
      <c r="S84" s="29"/>
      <c r="T84" s="21" t="s">
        <v>274</v>
      </c>
      <c r="U84" s="21" t="s">
        <v>173</v>
      </c>
      <c r="V84" s="124" t="s">
        <v>315</v>
      </c>
      <c r="W84" s="21" t="s">
        <v>15</v>
      </c>
      <c r="X84" s="127" t="str">
        <f>IF(E$76=".","",E$76)</f>
        <v/>
      </c>
    </row>
    <row r="85" spans="1:24" s="21" customFormat="1">
      <c r="A85" s="32" t="s">
        <v>160</v>
      </c>
      <c r="B85" s="61"/>
      <c r="C85" s="40" t="s">
        <v>317</v>
      </c>
      <c r="D85" s="39"/>
      <c r="E85" s="115" t="s">
        <v>145</v>
      </c>
      <c r="F85" s="39"/>
      <c r="H85" s="29"/>
      <c r="I85" s="126"/>
      <c r="J85" s="35"/>
      <c r="K85" s="35"/>
      <c r="L85" s="35"/>
      <c r="M85" s="35"/>
      <c r="N85" s="35"/>
      <c r="O85" s="35"/>
      <c r="P85" s="35"/>
      <c r="Q85" s="35"/>
      <c r="R85" s="35"/>
      <c r="S85" s="29" t="s">
        <v>162</v>
      </c>
    </row>
    <row r="86" spans="1:24">
      <c r="A86" s="36" t="s">
        <v>131</v>
      </c>
      <c r="B86" s="62">
        <v>1.0</v>
      </c>
      <c r="C86" s="37" t="str">
        <f>IF(A86="","",VLOOKUP($A$85,IF(LEN(A86)=2,U13BB,U13BA),VLOOKUP(LEFT(A86,1),club,6,FALSE),FALSE))</f>
        <v>Shlomo Levy</v>
      </c>
      <c r="D86" s="37" t="str">
        <f>IF(A86="","",VLOOKUP(LEFT(A86,1),club,2,FALSE))</f>
        <v>Highgate</v>
      </c>
      <c r="E86" s="93">
        <v>4.19</v>
      </c>
      <c r="F86" s="37">
        <f>Decsheets!$U$5</f>
        <v>16.0</v>
      </c>
      <c r="G86" s="21"/>
      <c r="H86" s="29"/>
      <c r="I86" s="125"/>
      <c r="J86" s="35" t="str">
        <f>IF($A86="","",IF(LEFT($A86,1)=J$13,$F86,""))</f>
        <v/>
      </c>
      <c r="K86" s="35" t="str">
        <f>IF($A86="","",IF(LEFT($A86,1)=K$13,$F86,""))</f>
        <v/>
      </c>
      <c r="L86" s="35">
        <f>IF($A86="","",IF(LEFT($A86,1)=L$13,$F86,""))</f>
        <v>16.0</v>
      </c>
      <c r="M86" s="35" t="str">
        <f>IF($A86="","",IF(LEFT($A86,1)=M$13,$F86,""))</f>
        <v/>
      </c>
      <c r="N86" s="35" t="str">
        <f>IF($A86="","",IF(LEFT($A86,1)=N$13,$F86,""))</f>
        <v/>
      </c>
      <c r="O86" s="35" t="str">
        <f>IF($A86="","",IF(LEFT($A86,1)=O$13,$F86,""))</f>
        <v/>
      </c>
      <c r="P86" s="35" t="str">
        <f>IF($A86="","",IF(LEFT($A86,1)=P$13,$F86,""))</f>
        <v/>
      </c>
      <c r="Q86" s="35" t="str">
        <f>IF($A86="","",IF(LEFT($A86,1)=Q$13,$F86,""))</f>
        <v/>
      </c>
      <c r="R86" s="35"/>
      <c r="S86" s="29"/>
      <c r="T86" s="21" t="s">
        <v>274</v>
      </c>
      <c r="U86" s="21" t="s">
        <v>173</v>
      </c>
      <c r="V86" s="124" t="s">
        <v>160</v>
      </c>
      <c r="W86" s="21" t="s">
        <v>10</v>
      </c>
      <c r="X86" s="127" t="str">
        <f>IF(I86="","",I86)</f>
        <v/>
      </c>
    </row>
    <row r="87" spans="1:24">
      <c r="A87" s="36" t="s">
        <v>134</v>
      </c>
      <c r="B87" s="62">
        <v>2.0</v>
      </c>
      <c r="C87" s="37" t="str">
        <f>IF(A87="","",VLOOKUP($A$85,IF(LEN(A87)=2,U13BB,U13BA),VLOOKUP(LEFT(A87,1),club,6,FALSE),FALSE))</f>
        <v>Zack Clarke-Green</v>
      </c>
      <c r="D87" s="37" t="str">
        <f>IF(A87="","",VLOOKUP(LEFT(A87,1),club,2,FALSE))</f>
        <v>Ealing S&amp;M</v>
      </c>
      <c r="E87" s="93">
        <v>4.0</v>
      </c>
      <c r="F87" s="37">
        <f>Decsheets!$U$6</f>
        <v>14.0</v>
      </c>
      <c r="G87" s="21"/>
      <c r="H87" s="29"/>
      <c r="J87" s="35">
        <f>IF($A87="","",IF(LEFT($A87,1)=J$13,$F87,""))</f>
        <v>14.0</v>
      </c>
      <c r="K87" s="35" t="str">
        <f>IF($A87="","",IF(LEFT($A87,1)=K$13,$F87,""))</f>
        <v/>
      </c>
      <c r="L87" s="35" t="str">
        <f>IF($A87="","",IF(LEFT($A87,1)=L$13,$F87,""))</f>
        <v/>
      </c>
      <c r="M87" s="35" t="str">
        <f>IF($A87="","",IF(LEFT($A87,1)=M$13,$F87,""))</f>
        <v/>
      </c>
      <c r="N87" s="35" t="str">
        <f>IF($A87="","",IF(LEFT($A87,1)=N$13,$F87,""))</f>
        <v/>
      </c>
      <c r="O87" s="35" t="str">
        <f>IF($A87="","",IF(LEFT($A87,1)=O$13,$F87,""))</f>
        <v/>
      </c>
      <c r="P87" s="35" t="str">
        <f>IF($A87="","",IF(LEFT($A87,1)=P$13,$F87,""))</f>
        <v/>
      </c>
      <c r="Q87" s="35" t="str">
        <f>IF($A87="","",IF(LEFT($A87,1)=Q$13,$F87,""))</f>
        <v/>
      </c>
      <c r="R87" s="35"/>
      <c r="S87" s="29"/>
      <c r="T87" s="21" t="s">
        <v>274</v>
      </c>
      <c r="U87" s="21" t="s">
        <v>173</v>
      </c>
      <c r="V87" s="124" t="s">
        <v>160</v>
      </c>
      <c r="W87" s="21" t="s">
        <v>10</v>
      </c>
      <c r="X87" s="127" t="str">
        <f>IF(I87="","",I87)</f>
        <v/>
      </c>
    </row>
    <row r="88" spans="1:24">
      <c r="A88" s="36" t="s">
        <v>127</v>
      </c>
      <c r="B88" s="62">
        <v>3.0</v>
      </c>
      <c r="C88" s="37" t="str">
        <f>IF(A88="","",VLOOKUP($A$85,IF(LEN(A88)=2,U13BB,U13BA),VLOOKUP(LEFT(A88,1),club,6,FALSE),FALSE))</f>
        <v>Noor-Eldin Mahmoud</v>
      </c>
      <c r="D88" s="37" t="str">
        <f>IF(A88="","",VLOOKUP(LEFT(A88,1),club,2,FALSE))</f>
        <v>TVH</v>
      </c>
      <c r="E88" s="93">
        <v>3.45</v>
      </c>
      <c r="F88" s="37">
        <f>Decsheets!$U$7</f>
        <v>12.0</v>
      </c>
      <c r="G88" s="21"/>
      <c r="H88" s="29"/>
      <c r="J88" s="35" t="str">
        <f>IF($A88="","",IF(LEFT($A88,1)=J$13,$F88,""))</f>
        <v/>
      </c>
      <c r="K88" s="35" t="str">
        <f>IF($A88="","",IF(LEFT($A88,1)=K$13,$F88,""))</f>
        <v/>
      </c>
      <c r="L88" s="35" t="str">
        <f>IF($A88="","",IF(LEFT($A88,1)=L$13,$F88,""))</f>
        <v/>
      </c>
      <c r="M88" s="35" t="str">
        <f>IF($A88="","",IF(LEFT($A88,1)=M$13,$F88,""))</f>
        <v/>
      </c>
      <c r="N88" s="35">
        <f>IF($A88="","",IF(LEFT($A88,1)=N$13,$F88,""))</f>
        <v>12.0</v>
      </c>
      <c r="O88" s="35" t="str">
        <f>IF($A88="","",IF(LEFT($A88,1)=O$13,$F88,""))</f>
        <v/>
      </c>
      <c r="P88" s="35" t="str">
        <f>IF($A88="","",IF(LEFT($A88,1)=P$13,$F88,""))</f>
        <v/>
      </c>
      <c r="Q88" s="35" t="str">
        <f>IF($A88="","",IF(LEFT($A88,1)=Q$13,$F88,""))</f>
        <v/>
      </c>
      <c r="R88" s="35"/>
      <c r="S88" s="29"/>
      <c r="T88" s="21" t="s">
        <v>274</v>
      </c>
      <c r="U88" s="21" t="s">
        <v>173</v>
      </c>
      <c r="V88" s="124" t="s">
        <v>160</v>
      </c>
      <c r="W88" s="21" t="s">
        <v>10</v>
      </c>
      <c r="X88" s="127" t="str">
        <f>IF(I88="","",I88)</f>
        <v/>
      </c>
    </row>
    <row r="89" spans="1:24">
      <c r="A89" s="36"/>
      <c r="B89" s="62" t="s">
        <v>114</v>
      </c>
      <c r="C89" s="37" t="str">
        <f>IF(A89="","",VLOOKUP($A$85,IF(LEN(A89)=2,U13BB,U13BA),VLOOKUP(LEFT(A89,1),club,6,FALSE),FALSE))</f>
        <v/>
      </c>
      <c r="D89" s="37" t="str">
        <f>IF(A89="","",VLOOKUP(LEFT(A89,1),club,2,FALSE))</f>
        <v/>
      </c>
      <c r="E89" s="93"/>
      <c r="F89" s="37">
        <f>Decsheets!$U$8</f>
        <v>10.0</v>
      </c>
      <c r="G89" s="21"/>
      <c r="H89" s="29"/>
      <c r="J89" s="35" t="str">
        <f>IF($A89="","",IF(LEFT($A89,1)=J$13,$F89,""))</f>
        <v/>
      </c>
      <c r="K89" s="35" t="str">
        <f>IF($A89="","",IF(LEFT($A89,1)=K$13,$F89,""))</f>
        <v/>
      </c>
      <c r="L89" s="35" t="str">
        <f>IF($A89="","",IF(LEFT($A89,1)=L$13,$F89,""))</f>
        <v/>
      </c>
      <c r="M89" s="35" t="str">
        <f>IF($A89="","",IF(LEFT($A89,1)=M$13,$F89,""))</f>
        <v/>
      </c>
      <c r="N89" s="35" t="str">
        <f>IF($A89="","",IF(LEFT($A89,1)=N$13,$F89,""))</f>
        <v/>
      </c>
      <c r="O89" s="35" t="str">
        <f>IF($A89="","",IF(LEFT($A89,1)=O$13,$F89,""))</f>
        <v/>
      </c>
      <c r="P89" s="35" t="str">
        <f>IF($A89="","",IF(LEFT($A89,1)=P$13,$F89,""))</f>
        <v/>
      </c>
      <c r="Q89" s="35" t="str">
        <f>IF($A89="","",IF(LEFT($A89,1)=Q$13,$F89,""))</f>
        <v/>
      </c>
      <c r="R89" s="35"/>
      <c r="S89" s="29"/>
      <c r="T89" s="21" t="s">
        <v>274</v>
      </c>
      <c r="U89" s="21" t="s">
        <v>173</v>
      </c>
      <c r="V89" s="124" t="s">
        <v>160</v>
      </c>
      <c r="W89" s="21" t="s">
        <v>10</v>
      </c>
      <c r="X89" s="127" t="str">
        <f>IF(I89="","",I89)</f>
        <v/>
      </c>
    </row>
    <row r="90" spans="1:24">
      <c r="A90" s="36"/>
      <c r="B90" s="62" t="s">
        <v>115</v>
      </c>
      <c r="C90" s="37" t="str">
        <f>IF(A90="","",VLOOKUP($A$85,IF(LEN(A90)=2,U13BB,U13BA),VLOOKUP(LEFT(A90,1),club,6,FALSE),FALSE))</f>
        <v/>
      </c>
      <c r="D90" s="37" t="str">
        <f>IF(A90="","",VLOOKUP(LEFT(A90,1),club,2,FALSE))</f>
        <v/>
      </c>
      <c r="E90" s="93"/>
      <c r="F90" s="37">
        <f>Decsheets!$U$9</f>
        <v>8.0</v>
      </c>
      <c r="G90" s="21"/>
      <c r="H90" s="29"/>
      <c r="J90" s="35" t="str">
        <f>IF($A90="","",IF(LEFT($A90,1)=J$13,$F90,""))</f>
        <v/>
      </c>
      <c r="K90" s="35" t="str">
        <f>IF($A90="","",IF(LEFT($A90,1)=K$13,$F90,""))</f>
        <v/>
      </c>
      <c r="L90" s="35" t="str">
        <f>IF($A90="","",IF(LEFT($A90,1)=L$13,$F90,""))</f>
        <v/>
      </c>
      <c r="M90" s="35" t="str">
        <f>IF($A90="","",IF(LEFT($A90,1)=M$13,$F90,""))</f>
        <v/>
      </c>
      <c r="N90" s="35" t="str">
        <f>IF($A90="","",IF(LEFT($A90,1)=N$13,$F90,""))</f>
        <v/>
      </c>
      <c r="O90" s="35" t="str">
        <f>IF($A90="","",IF(LEFT($A90,1)=O$13,$F90,""))</f>
        <v/>
      </c>
      <c r="P90" s="35" t="str">
        <f>IF($A90="","",IF(LEFT($A90,1)=P$13,$F90,""))</f>
        <v/>
      </c>
      <c r="Q90" s="35" t="str">
        <f>IF($A90="","",IF(LEFT($A90,1)=Q$13,$F90,""))</f>
        <v/>
      </c>
      <c r="R90" s="35"/>
      <c r="S90" s="29"/>
      <c r="T90" s="21" t="s">
        <v>274</v>
      </c>
      <c r="U90" s="21" t="s">
        <v>173</v>
      </c>
      <c r="V90" s="124" t="s">
        <v>160</v>
      </c>
      <c r="W90" s="21" t="s">
        <v>10</v>
      </c>
      <c r="X90" s="127" t="str">
        <f>IF(I90="","",I90)</f>
        <v/>
      </c>
    </row>
    <row r="91" spans="1:24">
      <c r="A91" s="36"/>
      <c r="B91" s="62" t="s">
        <v>116</v>
      </c>
      <c r="C91" s="37" t="str">
        <f>IF(A91="","",VLOOKUP($A$85,IF(LEN(A91)=2,U13BB,U13BA),VLOOKUP(LEFT(A91,1),club,6,FALSE),FALSE))</f>
        <v/>
      </c>
      <c r="D91" s="37" t="str">
        <f>IF(A91="","",VLOOKUP(LEFT(A91,1),club,2,FALSE))</f>
        <v/>
      </c>
      <c r="E91" s="93"/>
      <c r="F91" s="37">
        <f>Decsheets!$U$10</f>
        <v>6.0</v>
      </c>
      <c r="G91" s="21"/>
      <c r="H91" s="29"/>
      <c r="I91" s="39"/>
      <c r="J91" s="35" t="str">
        <f>IF($A91="","",IF(LEFT($A91,1)=J$13,$F91,""))</f>
        <v/>
      </c>
      <c r="K91" s="35" t="str">
        <f>IF($A91="","",IF(LEFT($A91,1)=K$13,$F91,""))</f>
        <v/>
      </c>
      <c r="L91" s="35" t="str">
        <f>IF($A91="","",IF(LEFT($A91,1)=L$13,$F91,""))</f>
        <v/>
      </c>
      <c r="M91" s="35" t="str">
        <f>IF($A91="","",IF(LEFT($A91,1)=M$13,$F91,""))</f>
        <v/>
      </c>
      <c r="N91" s="35" t="str">
        <f>IF($A91="","",IF(LEFT($A91,1)=N$13,$F91,""))</f>
        <v/>
      </c>
      <c r="O91" s="35" t="str">
        <f>IF($A91="","",IF(LEFT($A91,1)=O$13,$F91,""))</f>
        <v/>
      </c>
      <c r="P91" s="35" t="str">
        <f>IF($A91="","",IF(LEFT($A91,1)=P$13,$F91,""))</f>
        <v/>
      </c>
      <c r="Q91" s="35" t="str">
        <f>IF($A91="","",IF(LEFT($A91,1)=Q$13,$F91,""))</f>
        <v/>
      </c>
      <c r="R91" s="35"/>
      <c r="S91" s="29"/>
      <c r="T91" s="21" t="s">
        <v>274</v>
      </c>
      <c r="U91" s="21" t="s">
        <v>173</v>
      </c>
      <c r="V91" s="124" t="s">
        <v>160</v>
      </c>
      <c r="W91" s="21" t="s">
        <v>10</v>
      </c>
      <c r="X91" s="127" t="str">
        <f>IF(I91="","",I91)</f>
        <v/>
      </c>
    </row>
    <row r="92" spans="1:24">
      <c r="A92" s="36"/>
      <c r="B92" s="62" t="s">
        <v>117</v>
      </c>
      <c r="C92" s="37" t="str">
        <f>IF(A92="","",VLOOKUP($A$85,IF(LEN(A92)=2,U13BB,U13BA),VLOOKUP(LEFT(A92,1),club,6,FALSE),FALSE))</f>
        <v/>
      </c>
      <c r="D92" s="37" t="str">
        <f>IF(A92="","",VLOOKUP(LEFT(A92,1),club,2,FALSE))</f>
        <v/>
      </c>
      <c r="E92" s="93"/>
      <c r="F92" s="37">
        <f>Decsheets!$U$11</f>
        <v>4.0</v>
      </c>
      <c r="G92" s="21"/>
      <c r="H92" s="29"/>
      <c r="I92" s="39"/>
      <c r="J92" s="35" t="str">
        <f>IF($A92="","",IF(LEFT($A92,1)=J$13,$F92,""))</f>
        <v/>
      </c>
      <c r="K92" s="35" t="str">
        <f>IF($A92="","",IF(LEFT($A92,1)=K$13,$F92,""))</f>
        <v/>
      </c>
      <c r="L92" s="35" t="str">
        <f>IF($A92="","",IF(LEFT($A92,1)=L$13,$F92,""))</f>
        <v/>
      </c>
      <c r="M92" s="35" t="str">
        <f>IF($A92="","",IF(LEFT($A92,1)=M$13,$F92,""))</f>
        <v/>
      </c>
      <c r="N92" s="35" t="str">
        <f>IF($A92="","",IF(LEFT($A92,1)=N$13,$F92,""))</f>
        <v/>
      </c>
      <c r="O92" s="35" t="str">
        <f>IF($A92="","",IF(LEFT($A92,1)=O$13,$F92,""))</f>
        <v/>
      </c>
      <c r="P92" s="35" t="str">
        <f>IF($A92="","",IF(LEFT($A92,1)=P$13,$F92,""))</f>
        <v/>
      </c>
      <c r="Q92" s="35" t="str">
        <f>IF($A92="","",IF(LEFT($A92,1)=Q$13,$F92,""))</f>
        <v/>
      </c>
      <c r="R92" s="35"/>
      <c r="S92" s="29"/>
      <c r="T92" s="21" t="s">
        <v>274</v>
      </c>
      <c r="U92" s="21" t="s">
        <v>173</v>
      </c>
      <c r="V92" s="124" t="s">
        <v>160</v>
      </c>
      <c r="W92" s="21" t="s">
        <v>10</v>
      </c>
      <c r="X92" s="127" t="str">
        <f>IF(I92="","",I92)</f>
        <v/>
      </c>
    </row>
    <row r="93" spans="1:24">
      <c r="A93" s="36"/>
      <c r="B93" s="62" t="s">
        <v>118</v>
      </c>
      <c r="C93" s="37" t="str">
        <f>IF(A93="","",VLOOKUP($A$85,IF(LEN(A93)=2,U13BB,U13BA),VLOOKUP(LEFT(A93,1),club,6,FALSE),FALSE))</f>
        <v/>
      </c>
      <c r="D93" s="37" t="str">
        <f>IF(A93="","",VLOOKUP(LEFT(A93,1),club,2,FALSE))</f>
        <v/>
      </c>
      <c r="E93" s="93"/>
      <c r="F93" s="37">
        <f>Decsheets!$U$12</f>
        <v>2.0</v>
      </c>
      <c r="G93" s="21"/>
      <c r="H93" s="29"/>
      <c r="I93" s="39"/>
      <c r="J93" s="35" t="str">
        <f>IF($A93="","",IF(LEFT($A93,1)=J$13,$F93,""))</f>
        <v/>
      </c>
      <c r="K93" s="35" t="str">
        <f>IF($A93="","",IF(LEFT($A93,1)=K$13,$F93,""))</f>
        <v/>
      </c>
      <c r="L93" s="35" t="str">
        <f>IF($A93="","",IF(LEFT($A93,1)=L$13,$F93,""))</f>
        <v/>
      </c>
      <c r="M93" s="35" t="str">
        <f>IF($A93="","",IF(LEFT($A93,1)=M$13,$F93,""))</f>
        <v/>
      </c>
      <c r="N93" s="35" t="str">
        <f>IF($A93="","",IF(LEFT($A93,1)=N$13,$F93,""))</f>
        <v/>
      </c>
      <c r="O93" s="35" t="str">
        <f>IF($A93="","",IF(LEFT($A93,1)=O$13,$F93,""))</f>
        <v/>
      </c>
      <c r="P93" s="35" t="str">
        <f>IF($A93="","",IF(LEFT($A93,1)=P$13,$F93,""))</f>
        <v/>
      </c>
      <c r="Q93" s="35" t="str">
        <f>IF($A93="","",IF(LEFT($A93,1)=Q$13,$F93,""))</f>
        <v/>
      </c>
      <c r="R93" s="35">
        <f>SUM(Decsheets!$U$5:$U$12)-(SUM(J86:Q93))</f>
        <v>30.0</v>
      </c>
      <c r="S93" s="29"/>
      <c r="T93" s="21" t="s">
        <v>274</v>
      </c>
      <c r="U93" s="21" t="s">
        <v>173</v>
      </c>
      <c r="V93" s="124" t="s">
        <v>160</v>
      </c>
      <c r="W93" s="21" t="s">
        <v>10</v>
      </c>
      <c r="X93" s="127" t="str">
        <f>IF(I93="","",I93)</f>
        <v/>
      </c>
    </row>
    <row r="94" spans="1:24" s="21" customFormat="1">
      <c r="A94" s="32" t="s">
        <v>160</v>
      </c>
      <c r="B94" s="61"/>
      <c r="C94" s="40" t="s">
        <v>318</v>
      </c>
      <c r="D94" s="39"/>
      <c r="E94" s="115" t="s">
        <v>145</v>
      </c>
      <c r="F94" s="39"/>
      <c r="H94" s="29"/>
      <c r="I94" s="29"/>
      <c r="J94" s="35"/>
      <c r="K94" s="35"/>
      <c r="L94" s="35"/>
      <c r="M94" s="35"/>
      <c r="N94" s="35"/>
      <c r="O94" s="35"/>
      <c r="P94" s="35"/>
      <c r="Q94" s="35"/>
      <c r="R94" s="35"/>
      <c r="S94" s="29" t="s">
        <v>164</v>
      </c>
    </row>
    <row r="95" spans="1:24">
      <c r="A95" s="36" t="s">
        <v>138</v>
      </c>
      <c r="B95" s="62">
        <v>1.0</v>
      </c>
      <c r="C95" s="37" t="str">
        <f>IF(A95="","",VLOOKUP($A$94,IF(LEN(A95)=2,U13BB,U13BA),VLOOKUP(LEFT(A95,1),club,6,FALSE),FALSE))</f>
        <v>Basil Rock</v>
      </c>
      <c r="D95" s="37" t="str">
        <f>IF(A95="","",VLOOKUP(LEFT(A95,1),club,2,FALSE))</f>
        <v>TVH</v>
      </c>
      <c r="E95" s="93">
        <v>3.29</v>
      </c>
      <c r="F95" s="37">
        <f>Decsheets!$V$5</f>
        <v>8.0</v>
      </c>
      <c r="G95" s="21"/>
      <c r="H95" s="29"/>
      <c r="I95" s="39"/>
      <c r="J95" s="35" t="str">
        <f>IF($A95="","",IF(LEFT($A95,1)=J$13,$F95,""))</f>
        <v/>
      </c>
      <c r="K95" s="35" t="str">
        <f>IF($A95="","",IF(LEFT($A95,1)=K$13,$F95,""))</f>
        <v/>
      </c>
      <c r="L95" s="35" t="str">
        <f>IF($A95="","",IF(LEFT($A95,1)=L$13,$F95,""))</f>
        <v/>
      </c>
      <c r="M95" s="35" t="str">
        <f>IF($A95="","",IF(LEFT($A95,1)=M$13,$F95,""))</f>
        <v/>
      </c>
      <c r="N95" s="35">
        <f>IF($A95="","",IF(LEFT($A95,1)=N$13,$F95,""))</f>
        <v>8.0</v>
      </c>
      <c r="O95" s="35" t="str">
        <f>IF($A95="","",IF(LEFT($A95,1)=O$13,$F95,""))</f>
        <v/>
      </c>
      <c r="P95" s="35" t="str">
        <f>IF($A95="","",IF(LEFT($A95,1)=P$13,$F95,""))</f>
        <v/>
      </c>
      <c r="Q95" s="35" t="str">
        <f>IF($A95="","",IF(LEFT($A95,1)=Q$13,$F95,""))</f>
        <v/>
      </c>
      <c r="R95" s="35"/>
      <c r="S95" s="29"/>
      <c r="T95" s="21" t="s">
        <v>274</v>
      </c>
      <c r="U95" s="21" t="s">
        <v>173</v>
      </c>
      <c r="V95" s="124" t="s">
        <v>160</v>
      </c>
      <c r="W95" s="21" t="s">
        <v>15</v>
      </c>
      <c r="X95" s="127" t="str">
        <f>IF(I95="","",I95)</f>
        <v/>
      </c>
    </row>
    <row r="96" spans="1:24">
      <c r="A96" s="36" t="s">
        <v>142</v>
      </c>
      <c r="B96" s="62">
        <v>2.0</v>
      </c>
      <c r="C96" s="37" t="str">
        <f>IF(A96="","",VLOOKUP($A$94,IF(LEN(A96)=2,U13BB,U13BA),VLOOKUP(LEFT(A96,1),club,6,FALSE),FALSE))</f>
        <v>Michael Ogbechie</v>
      </c>
      <c r="D96" s="37" t="str">
        <f>IF(A96="","",VLOOKUP(LEFT(A96,1),club,2,FALSE))</f>
        <v>Highgate</v>
      </c>
      <c r="E96" s="93">
        <v>3.26</v>
      </c>
      <c r="F96" s="37">
        <f>Decsheets!$V$6</f>
        <v>7.0</v>
      </c>
      <c r="G96" s="21"/>
      <c r="H96" s="29"/>
      <c r="I96" s="39"/>
      <c r="J96" s="35" t="str">
        <f>IF($A96="","",IF(LEFT($A96,1)=J$13,$F96,""))</f>
        <v/>
      </c>
      <c r="K96" s="35" t="str">
        <f>IF($A96="","",IF(LEFT($A96,1)=K$13,$F96,""))</f>
        <v/>
      </c>
      <c r="L96" s="35">
        <f>IF($A96="","",IF(LEFT($A96,1)=L$13,$F96,""))</f>
        <v>7.0</v>
      </c>
      <c r="M96" s="35" t="str">
        <f>IF($A96="","",IF(LEFT($A96,1)=M$13,$F96,""))</f>
        <v/>
      </c>
      <c r="N96" s="35" t="str">
        <f>IF($A96="","",IF(LEFT($A96,1)=N$13,$F96,""))</f>
        <v/>
      </c>
      <c r="O96" s="35" t="str">
        <f>IF($A96="","",IF(LEFT($A96,1)=O$13,$F96,""))</f>
        <v/>
      </c>
      <c r="P96" s="35" t="str">
        <f>IF($A96="","",IF(LEFT($A96,1)=P$13,$F96,""))</f>
        <v/>
      </c>
      <c r="Q96" s="35" t="str">
        <f>IF($A96="","",IF(LEFT($A96,1)=Q$13,$F96,""))</f>
        <v/>
      </c>
      <c r="R96" s="35"/>
      <c r="S96" s="29"/>
      <c r="T96" s="21" t="s">
        <v>274</v>
      </c>
      <c r="U96" s="21" t="s">
        <v>173</v>
      </c>
      <c r="V96" s="124" t="s">
        <v>160</v>
      </c>
      <c r="W96" s="21" t="s">
        <v>15</v>
      </c>
      <c r="X96" s="127" t="str">
        <f>IF(I96="","",I96)</f>
        <v/>
      </c>
    </row>
    <row r="97" spans="1:24">
      <c r="A97" s="36"/>
      <c r="B97" s="62">
        <v>3.0</v>
      </c>
      <c r="C97" s="37" t="str">
        <f>IF(A97="","",VLOOKUP($A$94,IF(LEN(A97)=2,U13BB,U13BA),VLOOKUP(LEFT(A97,1),club,6,FALSE),FALSE))</f>
        <v/>
      </c>
      <c r="D97" s="37" t="str">
        <f>IF(A97="","",VLOOKUP(LEFT(A97,1),club,2,FALSE))</f>
        <v/>
      </c>
      <c r="E97" s="93"/>
      <c r="F97" s="37">
        <f>Decsheets!$V$7</f>
        <v>6.0</v>
      </c>
      <c r="G97" s="21"/>
      <c r="H97" s="29"/>
      <c r="I97" s="39"/>
      <c r="J97" s="35" t="str">
        <f>IF($A97="","",IF(LEFT($A97,1)=J$13,$F97,""))</f>
        <v/>
      </c>
      <c r="K97" s="35" t="str">
        <f>IF($A97="","",IF(LEFT($A97,1)=K$13,$F97,""))</f>
        <v/>
      </c>
      <c r="L97" s="35" t="str">
        <f>IF($A97="","",IF(LEFT($A97,1)=L$13,$F97,""))</f>
        <v/>
      </c>
      <c r="M97" s="35" t="str">
        <f>IF($A97="","",IF(LEFT($A97,1)=M$13,$F97,""))</f>
        <v/>
      </c>
      <c r="N97" s="35" t="str">
        <f>IF($A97="","",IF(LEFT($A97,1)=N$13,$F97,""))</f>
        <v/>
      </c>
      <c r="O97" s="35" t="str">
        <f>IF($A97="","",IF(LEFT($A97,1)=O$13,$F97,""))</f>
        <v/>
      </c>
      <c r="P97" s="35" t="str">
        <f>IF($A97="","",IF(LEFT($A97,1)=P$13,$F97,""))</f>
        <v/>
      </c>
      <c r="Q97" s="35" t="str">
        <f>IF($A97="","",IF(LEFT($A97,1)=Q$13,$F97,""))</f>
        <v/>
      </c>
      <c r="R97" s="35"/>
      <c r="S97" s="29"/>
      <c r="T97" s="21" t="s">
        <v>274</v>
      </c>
      <c r="U97" s="21" t="s">
        <v>173</v>
      </c>
      <c r="V97" s="124" t="s">
        <v>160</v>
      </c>
      <c r="W97" s="21" t="s">
        <v>15</v>
      </c>
      <c r="X97" s="127" t="str">
        <f>IF(I97="","",I97)</f>
        <v/>
      </c>
    </row>
    <row r="98" spans="1:24">
      <c r="A98" s="36"/>
      <c r="B98" s="62" t="s">
        <v>114</v>
      </c>
      <c r="C98" s="37" t="str">
        <f>IF(A98="","",VLOOKUP($A$94,IF(LEN(A98)=2,U13BB,U13BA),VLOOKUP(LEFT(A98,1),club,6,FALSE),FALSE))</f>
        <v/>
      </c>
      <c r="D98" s="37" t="str">
        <f>IF(A98="","",VLOOKUP(LEFT(A98,1),club,2,FALSE))</f>
        <v/>
      </c>
      <c r="E98" s="93"/>
      <c r="F98" s="37">
        <f>Decsheets!$V$8</f>
        <v>5.0</v>
      </c>
      <c r="G98" s="21"/>
      <c r="H98" s="29"/>
      <c r="I98" s="39"/>
      <c r="J98" s="35" t="str">
        <f>IF($A98="","",IF(LEFT($A98,1)=J$13,$F98,""))</f>
        <v/>
      </c>
      <c r="K98" s="35" t="str">
        <f>IF($A98="","",IF(LEFT($A98,1)=K$13,$F98,""))</f>
        <v/>
      </c>
      <c r="L98" s="35" t="str">
        <f>IF($A98="","",IF(LEFT($A98,1)=L$13,$F98,""))</f>
        <v/>
      </c>
      <c r="M98" s="35" t="str">
        <f>IF($A98="","",IF(LEFT($A98,1)=M$13,$F98,""))</f>
        <v/>
      </c>
      <c r="N98" s="35" t="str">
        <f>IF($A98="","",IF(LEFT($A98,1)=N$13,$F98,""))</f>
        <v/>
      </c>
      <c r="O98" s="35" t="str">
        <f>IF($A98="","",IF(LEFT($A98,1)=O$13,$F98,""))</f>
        <v/>
      </c>
      <c r="P98" s="35" t="str">
        <f>IF($A98="","",IF(LEFT($A98,1)=P$13,$F98,""))</f>
        <v/>
      </c>
      <c r="Q98" s="35" t="str">
        <f>IF($A98="","",IF(LEFT($A98,1)=Q$13,$F98,""))</f>
        <v/>
      </c>
      <c r="R98" s="35"/>
      <c r="S98" s="29"/>
      <c r="T98" s="21" t="s">
        <v>274</v>
      </c>
      <c r="U98" s="21" t="s">
        <v>173</v>
      </c>
      <c r="V98" s="124" t="s">
        <v>160</v>
      </c>
      <c r="W98" s="21" t="s">
        <v>15</v>
      </c>
      <c r="X98" s="127" t="str">
        <f>IF(I98="","",I98)</f>
        <v/>
      </c>
    </row>
    <row r="99" spans="1:24">
      <c r="A99" s="36"/>
      <c r="B99" s="62" t="s">
        <v>115</v>
      </c>
      <c r="C99" s="37" t="str">
        <f>IF(A99="","",VLOOKUP($A$94,IF(LEN(A99)=2,U13BB,U13BA),VLOOKUP(LEFT(A99,1),club,6,FALSE),FALSE))</f>
        <v/>
      </c>
      <c r="D99" s="37" t="str">
        <f>IF(A99="","",VLOOKUP(LEFT(A99,1),club,2,FALSE))</f>
        <v/>
      </c>
      <c r="E99" s="93"/>
      <c r="F99" s="37">
        <f>Decsheets!$V$9</f>
        <v>4.0</v>
      </c>
      <c r="G99" s="21"/>
      <c r="H99" s="29"/>
      <c r="I99" s="39"/>
      <c r="J99" s="35" t="str">
        <f>IF($A99="","",IF(LEFT($A99,1)=J$13,$F99,""))</f>
        <v/>
      </c>
      <c r="K99" s="35" t="str">
        <f>IF($A99="","",IF(LEFT($A99,1)=K$13,$F99,""))</f>
        <v/>
      </c>
      <c r="L99" s="35" t="str">
        <f>IF($A99="","",IF(LEFT($A99,1)=L$13,$F99,""))</f>
        <v/>
      </c>
      <c r="M99" s="35" t="str">
        <f>IF($A99="","",IF(LEFT($A99,1)=M$13,$F99,""))</f>
        <v/>
      </c>
      <c r="N99" s="35" t="str">
        <f>IF($A99="","",IF(LEFT($A99,1)=N$13,$F99,""))</f>
        <v/>
      </c>
      <c r="O99" s="35" t="str">
        <f>IF($A99="","",IF(LEFT($A99,1)=O$13,$F99,""))</f>
        <v/>
      </c>
      <c r="P99" s="35" t="str">
        <f>IF($A99="","",IF(LEFT($A99,1)=P$13,$F99,""))</f>
        <v/>
      </c>
      <c r="Q99" s="35" t="str">
        <f>IF($A99="","",IF(LEFT($A99,1)=Q$13,$F99,""))</f>
        <v/>
      </c>
      <c r="R99" s="35"/>
      <c r="S99" s="29"/>
      <c r="T99" s="21" t="s">
        <v>274</v>
      </c>
      <c r="U99" s="21" t="s">
        <v>173</v>
      </c>
      <c r="V99" s="124" t="s">
        <v>160</v>
      </c>
      <c r="W99" s="21" t="s">
        <v>15</v>
      </c>
      <c r="X99" s="127" t="str">
        <f>IF(I99="","",I99)</f>
        <v/>
      </c>
    </row>
    <row r="100" spans="1:24">
      <c r="A100" s="36"/>
      <c r="B100" s="62" t="s">
        <v>116</v>
      </c>
      <c r="C100" s="37" t="str">
        <f>IF(A100="","",VLOOKUP($A$94,IF(LEN(A100)=2,U13BB,U13BA),VLOOKUP(LEFT(A100,1),club,6,FALSE),FALSE))</f>
        <v/>
      </c>
      <c r="D100" s="37" t="str">
        <f>IF(A100="","",VLOOKUP(LEFT(A100,1),club,2,FALSE))</f>
        <v/>
      </c>
      <c r="E100" s="93"/>
      <c r="F100" s="37">
        <f>Decsheets!$V$10</f>
        <v>3.0</v>
      </c>
      <c r="G100" s="21"/>
      <c r="H100" s="29"/>
      <c r="I100" s="39"/>
      <c r="J100" s="35" t="str">
        <f>IF($A100="","",IF(LEFT($A100,1)=J$13,$F100,""))</f>
        <v/>
      </c>
      <c r="K100" s="35" t="str">
        <f>IF($A100="","",IF(LEFT($A100,1)=K$13,$F100,""))</f>
        <v/>
      </c>
      <c r="L100" s="35" t="str">
        <f>IF($A100="","",IF(LEFT($A100,1)=L$13,$F100,""))</f>
        <v/>
      </c>
      <c r="M100" s="35" t="str">
        <f>IF($A100="","",IF(LEFT($A100,1)=M$13,$F100,""))</f>
        <v/>
      </c>
      <c r="N100" s="35" t="str">
        <f>IF($A100="","",IF(LEFT($A100,1)=N$13,$F100,""))</f>
        <v/>
      </c>
      <c r="O100" s="35" t="str">
        <f>IF($A100="","",IF(LEFT($A100,1)=O$13,$F100,""))</f>
        <v/>
      </c>
      <c r="P100" s="35" t="str">
        <f>IF($A100="","",IF(LEFT($A100,1)=P$13,$F100,""))</f>
        <v/>
      </c>
      <c r="Q100" s="35" t="str">
        <f>IF($A100="","",IF(LEFT($A100,1)=Q$13,$F100,""))</f>
        <v/>
      </c>
      <c r="R100" s="35"/>
      <c r="S100" s="29"/>
      <c r="T100" s="21" t="s">
        <v>274</v>
      </c>
      <c r="U100" s="21" t="s">
        <v>173</v>
      </c>
      <c r="V100" s="124" t="s">
        <v>160</v>
      </c>
      <c r="W100" s="21" t="s">
        <v>15</v>
      </c>
      <c r="X100" s="127" t="str">
        <f>IF(I100="","",I100)</f>
        <v/>
      </c>
    </row>
    <row r="101" spans="1:24">
      <c r="A101" s="36"/>
      <c r="B101" s="62" t="s">
        <v>117</v>
      </c>
      <c r="C101" s="37" t="str">
        <f>IF(A101="","",VLOOKUP($A$94,IF(LEN(A101)=2,U13BB,U13BA),VLOOKUP(LEFT(A101,1),club,6,FALSE),FALSE))</f>
        <v/>
      </c>
      <c r="D101" s="37" t="str">
        <f>IF(A101="","",VLOOKUP(LEFT(A101,1),club,2,FALSE))</f>
        <v/>
      </c>
      <c r="E101" s="93"/>
      <c r="F101" s="37">
        <f>Decsheets!$V$11</f>
        <v>2.0</v>
      </c>
      <c r="G101" s="21"/>
      <c r="H101" s="29"/>
      <c r="I101" s="39"/>
      <c r="J101" s="35" t="str">
        <f>IF($A101="","",IF(LEFT($A101,1)=J$13,$F101,""))</f>
        <v/>
      </c>
      <c r="K101" s="35" t="str">
        <f>IF($A101="","",IF(LEFT($A101,1)=K$13,$F101,""))</f>
        <v/>
      </c>
      <c r="L101" s="35" t="str">
        <f>IF($A101="","",IF(LEFT($A101,1)=L$13,$F101,""))</f>
        <v/>
      </c>
      <c r="M101" s="35" t="str">
        <f>IF($A101="","",IF(LEFT($A101,1)=M$13,$F101,""))</f>
        <v/>
      </c>
      <c r="N101" s="35" t="str">
        <f>IF($A101="","",IF(LEFT($A101,1)=N$13,$F101,""))</f>
        <v/>
      </c>
      <c r="O101" s="35" t="str">
        <f>IF($A101="","",IF(LEFT($A101,1)=O$13,$F101,""))</f>
        <v/>
      </c>
      <c r="P101" s="35" t="str">
        <f>IF($A101="","",IF(LEFT($A101,1)=P$13,$F101,""))</f>
        <v/>
      </c>
      <c r="Q101" s="35" t="str">
        <f>IF($A101="","",IF(LEFT($A101,1)=Q$13,$F101,""))</f>
        <v/>
      </c>
      <c r="R101" s="35"/>
      <c r="S101" s="29"/>
      <c r="T101" s="21" t="s">
        <v>274</v>
      </c>
      <c r="U101" s="21" t="s">
        <v>173</v>
      </c>
      <c r="V101" s="124" t="s">
        <v>160</v>
      </c>
      <c r="W101" s="21" t="s">
        <v>15</v>
      </c>
      <c r="X101" s="127" t="str">
        <f>IF(I101="","",I101)</f>
        <v/>
      </c>
    </row>
    <row r="102" spans="1:24">
      <c r="A102" s="36"/>
      <c r="B102" s="62" t="s">
        <v>118</v>
      </c>
      <c r="C102" s="37" t="str">
        <f>IF(A102="","",VLOOKUP($A$94,IF(LEN(A102)=2,U13BB,U13BA),VLOOKUP(LEFT(A102,1),club,6,FALSE),FALSE))</f>
        <v/>
      </c>
      <c r="D102" s="37" t="str">
        <f>IF(A102="","",VLOOKUP(LEFT(A102,1),club,2,FALSE))</f>
        <v/>
      </c>
      <c r="E102" s="93"/>
      <c r="F102" s="37">
        <f>Decsheets!$V$12</f>
        <v>1.0</v>
      </c>
      <c r="G102" s="21"/>
      <c r="H102" s="29"/>
      <c r="I102" s="39"/>
      <c r="J102" s="35" t="str">
        <f>IF($A102="","",IF(LEFT($A102,1)=J$13,$F102,""))</f>
        <v/>
      </c>
      <c r="K102" s="35" t="str">
        <f>IF($A102="","",IF(LEFT($A102,1)=K$13,$F102,""))</f>
        <v/>
      </c>
      <c r="L102" s="35" t="str">
        <f>IF($A102="","",IF(LEFT($A102,1)=L$13,$F102,""))</f>
        <v/>
      </c>
      <c r="M102" s="35" t="str">
        <f>IF($A102="","",IF(LEFT($A102,1)=M$13,$F102,""))</f>
        <v/>
      </c>
      <c r="N102" s="35" t="str">
        <f>IF($A102="","",IF(LEFT($A102,1)=N$13,$F102,""))</f>
        <v/>
      </c>
      <c r="O102" s="35" t="str">
        <f>IF($A102="","",IF(LEFT($A102,1)=O$13,$F102,""))</f>
        <v/>
      </c>
      <c r="P102" s="35" t="str">
        <f>IF($A102="","",IF(LEFT($A102,1)=P$13,$F102,""))</f>
        <v/>
      </c>
      <c r="Q102" s="35" t="str">
        <f>IF($A102="","",IF(LEFT($A102,1)=Q$13,$F102,""))</f>
        <v/>
      </c>
      <c r="R102" s="35">
        <f>SUM(Decsheets!$V$5:$V$12)-(SUM(J95:Q102))</f>
        <v>21.0</v>
      </c>
      <c r="S102" s="29"/>
      <c r="T102" s="21" t="s">
        <v>274</v>
      </c>
      <c r="U102" s="21" t="s">
        <v>173</v>
      </c>
      <c r="V102" s="124" t="s">
        <v>160</v>
      </c>
      <c r="W102" s="21" t="s">
        <v>15</v>
      </c>
      <c r="X102" s="127" t="str">
        <f>IF(I102="","",I102)</f>
        <v/>
      </c>
    </row>
    <row r="103" spans="1:24" s="21" customFormat="1">
      <c r="A103" s="32" t="s">
        <v>191</v>
      </c>
      <c r="B103" s="61"/>
      <c r="C103" s="40" t="s">
        <v>319</v>
      </c>
      <c r="D103" s="39"/>
      <c r="E103" s="115" t="s">
        <v>145</v>
      </c>
      <c r="F103" s="39"/>
      <c r="G103" s="29"/>
      <c r="H103" s="29"/>
      <c r="I103" s="29"/>
      <c r="J103" s="35"/>
      <c r="K103" s="35"/>
      <c r="L103" s="35"/>
      <c r="M103" s="35"/>
      <c r="N103" s="35"/>
      <c r="O103" s="35"/>
      <c r="P103" s="35"/>
      <c r="Q103" s="35"/>
      <c r="R103" s="35"/>
      <c r="S103" s="29" t="s">
        <v>193</v>
      </c>
    </row>
    <row r="104" spans="1:24">
      <c r="A104" s="36" t="s">
        <v>178</v>
      </c>
      <c r="B104" s="62">
        <v>1.0</v>
      </c>
      <c r="C104" s="37" t="str">
        <f>IF(A104="","",VLOOKUP($A$103,IF(LEN(A104)=2,U13BB,U13BA),VLOOKUP(LEFT(A104,1),club,6,FALSE),FALSE))</f>
        <v>Milan Trajkovic</v>
      </c>
      <c r="D104" s="37" t="str">
        <f>IF(A104="","",VLOOKUP(LEFT(A104,1),club,2,FALSE))</f>
        <v>Enfield &amp; H</v>
      </c>
      <c r="E104" s="93">
        <v>8.31</v>
      </c>
      <c r="F104" s="37">
        <f>Decsheets!$U$5</f>
        <v>16.0</v>
      </c>
      <c r="G104" s="29"/>
      <c r="H104" s="29"/>
      <c r="I104" s="39"/>
      <c r="J104" s="35" t="str">
        <f>IF($A104="","",IF(LEFT($A104,1)=J$13,$F104,""))</f>
        <v/>
      </c>
      <c r="K104" s="35">
        <f>IF($A104="","",IF(LEFT($A104,1)=K$13,$F104,""))</f>
        <v>16.0</v>
      </c>
      <c r="L104" s="35" t="str">
        <f>IF($A104="","",IF(LEFT($A104,1)=L$13,$F104,""))</f>
        <v/>
      </c>
      <c r="M104" s="35" t="str">
        <f>IF($A104="","",IF(LEFT($A104,1)=M$13,$F104,""))</f>
        <v/>
      </c>
      <c r="N104" s="35" t="str">
        <f>IF($A104="","",IF(LEFT($A104,1)=N$13,$F104,""))</f>
        <v/>
      </c>
      <c r="O104" s="35" t="str">
        <f>IF($A104="","",IF(LEFT($A104,1)=O$13,$F104,""))</f>
        <v/>
      </c>
      <c r="P104" s="35" t="str">
        <f>IF($A104="","",IF(LEFT($A104,1)=P$13,$F104,""))</f>
        <v/>
      </c>
      <c r="Q104" s="35" t="str">
        <f>IF($A104="","",IF(LEFT($A104,1)=Q$13,$F104,""))</f>
        <v/>
      </c>
      <c r="R104" s="35"/>
      <c r="S104" s="29"/>
      <c r="T104" s="21" t="s">
        <v>274</v>
      </c>
      <c r="U104" s="21" t="s">
        <v>173</v>
      </c>
      <c r="V104" s="124" t="s">
        <v>320</v>
      </c>
      <c r="W104" s="21" t="s">
        <v>10</v>
      </c>
    </row>
    <row r="105" spans="1:24">
      <c r="A105" s="36" t="s">
        <v>133</v>
      </c>
      <c r="B105" s="62">
        <v>2.0</v>
      </c>
      <c r="C105" s="37" t="str">
        <f>IF(A105="","",VLOOKUP($A$103,IF(LEN(A105)=2,U13BB,U13BA),VLOOKUP(LEFT(A105,1),club,6,FALSE),FALSE))</f>
        <v>Dylan Michel</v>
      </c>
      <c r="D105" s="37" t="str">
        <f>IF(A105="","",VLOOKUP(LEFT(A105,1),club,2,FALSE))</f>
        <v>Shaftesbury</v>
      </c>
      <c r="E105" s="93">
        <v>4.46</v>
      </c>
      <c r="F105" s="37">
        <f>Decsheets!$U$6</f>
        <v>14.0</v>
      </c>
      <c r="G105" s="29"/>
      <c r="H105" s="29"/>
      <c r="I105" s="39"/>
      <c r="J105" s="35" t="str">
        <f>IF($A105="","",IF(LEFT($A105,1)=J$13,$F105,""))</f>
        <v/>
      </c>
      <c r="K105" s="35" t="str">
        <f>IF($A105="","",IF(LEFT($A105,1)=K$13,$F105,""))</f>
        <v/>
      </c>
      <c r="L105" s="35" t="str">
        <f>IF($A105="","",IF(LEFT($A105,1)=L$13,$F105,""))</f>
        <v/>
      </c>
      <c r="M105" s="35" t="str">
        <f>IF($A105="","",IF(LEFT($A105,1)=M$13,$F105,""))</f>
        <v/>
      </c>
      <c r="N105" s="35" t="str">
        <f>IF($A105="","",IF(LEFT($A105,1)=N$13,$F105,""))</f>
        <v/>
      </c>
      <c r="O105" s="35" t="str">
        <f>IF($A105="","",IF(LEFT($A105,1)=O$13,$F105,""))</f>
        <v/>
      </c>
      <c r="P105" s="35" t="str">
        <f>IF($A105="","",IF(LEFT($A105,1)=P$13,$F105,""))</f>
        <v/>
      </c>
      <c r="Q105" s="35">
        <f>IF($A105="","",IF(LEFT($A105,1)=Q$13,$F105,""))</f>
        <v>14.0</v>
      </c>
      <c r="R105" s="35"/>
      <c r="S105" s="29"/>
      <c r="T105" s="21" t="s">
        <v>274</v>
      </c>
      <c r="U105" s="21" t="s">
        <v>173</v>
      </c>
      <c r="V105" s="124" t="s">
        <v>320</v>
      </c>
      <c r="W105" s="21" t="s">
        <v>10</v>
      </c>
    </row>
    <row r="106" spans="1:24">
      <c r="A106" s="36"/>
      <c r="B106" s="62">
        <v>3.0</v>
      </c>
      <c r="C106" s="37" t="str">
        <f>IF(A106="","",VLOOKUP($A$103,IF(LEN(A106)=2,U13BB,U13BA),VLOOKUP(LEFT(A106,1),club,6,FALSE),FALSE))</f>
        <v/>
      </c>
      <c r="D106" s="37" t="str">
        <f>IF(A106="","",VLOOKUP(LEFT(A106,1),club,2,FALSE))</f>
        <v/>
      </c>
      <c r="E106" s="93"/>
      <c r="F106" s="37">
        <f>Decsheets!$U$7</f>
        <v>12.0</v>
      </c>
      <c r="G106" s="29"/>
      <c r="H106" s="29"/>
      <c r="I106" s="39"/>
      <c r="J106" s="35" t="str">
        <f>IF($A106="","",IF(LEFT($A106,1)=J$13,$F106,""))</f>
        <v/>
      </c>
      <c r="K106" s="35" t="str">
        <f>IF($A106="","",IF(LEFT($A106,1)=K$13,$F106,""))</f>
        <v/>
      </c>
      <c r="L106" s="35" t="str">
        <f>IF($A106="","",IF(LEFT($A106,1)=L$13,$F106,""))</f>
        <v/>
      </c>
      <c r="M106" s="35" t="str">
        <f>IF($A106="","",IF(LEFT($A106,1)=M$13,$F106,""))</f>
        <v/>
      </c>
      <c r="N106" s="35" t="str">
        <f>IF($A106="","",IF(LEFT($A106,1)=N$13,$F106,""))</f>
        <v/>
      </c>
      <c r="O106" s="35" t="str">
        <f>IF($A106="","",IF(LEFT($A106,1)=O$13,$F106,""))</f>
        <v/>
      </c>
      <c r="P106" s="35" t="str">
        <f>IF($A106="","",IF(LEFT($A106,1)=P$13,$F106,""))</f>
        <v/>
      </c>
      <c r="Q106" s="35" t="str">
        <f>IF($A106="","",IF(LEFT($A106,1)=Q$13,$F106,""))</f>
        <v/>
      </c>
      <c r="R106" s="35"/>
      <c r="S106" s="29"/>
      <c r="T106" s="21" t="s">
        <v>274</v>
      </c>
      <c r="U106" s="21" t="s">
        <v>173</v>
      </c>
      <c r="V106" s="124" t="s">
        <v>320</v>
      </c>
      <c r="W106" s="21" t="s">
        <v>10</v>
      </c>
    </row>
    <row r="107" spans="1:24">
      <c r="A107" s="36"/>
      <c r="B107" s="62" t="s">
        <v>114</v>
      </c>
      <c r="C107" s="37" t="str">
        <f>IF(A107="","",VLOOKUP($A$103,IF(LEN(A107)=2,U13BB,U13BA),VLOOKUP(LEFT(A107,1),club,6,FALSE),FALSE))</f>
        <v/>
      </c>
      <c r="D107" s="37" t="str">
        <f>IF(A107="","",VLOOKUP(LEFT(A107,1),club,2,FALSE))</f>
        <v/>
      </c>
      <c r="E107" s="93"/>
      <c r="F107" s="37">
        <f>Decsheets!$U$8</f>
        <v>10.0</v>
      </c>
      <c r="G107" s="29"/>
      <c r="H107" s="29"/>
      <c r="I107" s="39"/>
      <c r="J107" s="35" t="str">
        <f>IF($A107="","",IF(LEFT($A107,1)=J$13,$F107,""))</f>
        <v/>
      </c>
      <c r="K107" s="35" t="str">
        <f>IF($A107="","",IF(LEFT($A107,1)=K$13,$F107,""))</f>
        <v/>
      </c>
      <c r="L107" s="35" t="str">
        <f>IF($A107="","",IF(LEFT($A107,1)=L$13,$F107,""))</f>
        <v/>
      </c>
      <c r="M107" s="35" t="str">
        <f>IF($A107="","",IF(LEFT($A107,1)=M$13,$F107,""))</f>
        <v/>
      </c>
      <c r="N107" s="35" t="str">
        <f>IF($A107="","",IF(LEFT($A107,1)=N$13,$F107,""))</f>
        <v/>
      </c>
      <c r="O107" s="35" t="str">
        <f>IF($A107="","",IF(LEFT($A107,1)=O$13,$F107,""))</f>
        <v/>
      </c>
      <c r="P107" s="35" t="str">
        <f>IF($A107="","",IF(LEFT($A107,1)=P$13,$F107,""))</f>
        <v/>
      </c>
      <c r="Q107" s="35" t="str">
        <f>IF($A107="","",IF(LEFT($A107,1)=Q$13,$F107,""))</f>
        <v/>
      </c>
      <c r="R107" s="35"/>
      <c r="S107" s="29"/>
      <c r="T107" s="21" t="s">
        <v>274</v>
      </c>
      <c r="U107" s="21" t="s">
        <v>173</v>
      </c>
      <c r="V107" s="124" t="s">
        <v>320</v>
      </c>
      <c r="W107" s="21" t="s">
        <v>10</v>
      </c>
    </row>
    <row r="108" spans="1:24">
      <c r="A108" s="36"/>
      <c r="B108" s="62" t="s">
        <v>115</v>
      </c>
      <c r="C108" s="37" t="str">
        <f>IF(A108="","",VLOOKUP($A$103,IF(LEN(A108)=2,U13BB,U13BA),VLOOKUP(LEFT(A108,1),club,6,FALSE),FALSE))</f>
        <v/>
      </c>
      <c r="D108" s="37" t="str">
        <f>IF(A108="","",VLOOKUP(LEFT(A108,1),club,2,FALSE))</f>
        <v/>
      </c>
      <c r="E108" s="93"/>
      <c r="F108" s="37">
        <f>Decsheets!$U$9</f>
        <v>8.0</v>
      </c>
      <c r="G108" s="29"/>
      <c r="H108" s="29"/>
      <c r="I108" s="39"/>
      <c r="J108" s="35" t="str">
        <f>IF($A108="","",IF(LEFT($A108,1)=J$13,$F108,""))</f>
        <v/>
      </c>
      <c r="K108" s="35" t="str">
        <f>IF($A108="","",IF(LEFT($A108,1)=K$13,$F108,""))</f>
        <v/>
      </c>
      <c r="L108" s="35" t="str">
        <f>IF($A108="","",IF(LEFT($A108,1)=L$13,$F108,""))</f>
        <v/>
      </c>
      <c r="M108" s="35" t="str">
        <f>IF($A108="","",IF(LEFT($A108,1)=M$13,$F108,""))</f>
        <v/>
      </c>
      <c r="N108" s="35" t="str">
        <f>IF($A108="","",IF(LEFT($A108,1)=N$13,$F108,""))</f>
        <v/>
      </c>
      <c r="O108" s="35" t="str">
        <f>IF($A108="","",IF(LEFT($A108,1)=O$13,$F108,""))</f>
        <v/>
      </c>
      <c r="P108" s="35" t="str">
        <f>IF($A108="","",IF(LEFT($A108,1)=P$13,$F108,""))</f>
        <v/>
      </c>
      <c r="Q108" s="35" t="str">
        <f>IF($A108="","",IF(LEFT($A108,1)=Q$13,$F108,""))</f>
        <v/>
      </c>
      <c r="R108" s="35"/>
      <c r="S108" s="29"/>
      <c r="T108" s="21" t="s">
        <v>274</v>
      </c>
      <c r="U108" s="21" t="s">
        <v>173</v>
      </c>
      <c r="V108" s="124" t="s">
        <v>320</v>
      </c>
      <c r="W108" s="21" t="s">
        <v>10</v>
      </c>
    </row>
    <row r="109" spans="1:24">
      <c r="A109" s="36"/>
      <c r="B109" s="62" t="s">
        <v>116</v>
      </c>
      <c r="C109" s="37" t="str">
        <f>IF(A109="","",VLOOKUP($A$103,IF(LEN(A109)=2,U13BB,U13BA),VLOOKUP(LEFT(A109,1),club,6,FALSE),FALSE))</f>
        <v/>
      </c>
      <c r="D109" s="37" t="str">
        <f>IF(A109="","",VLOOKUP(LEFT(A109,1),club,2,FALSE))</f>
        <v/>
      </c>
      <c r="E109" s="93"/>
      <c r="F109" s="37">
        <f>Decsheets!$U$10</f>
        <v>6.0</v>
      </c>
      <c r="G109" s="29"/>
      <c r="H109" s="29"/>
      <c r="I109" s="39"/>
      <c r="J109" s="35" t="str">
        <f>IF($A109="","",IF(LEFT($A109,1)=J$13,$F109,""))</f>
        <v/>
      </c>
      <c r="K109" s="35" t="str">
        <f>IF($A109="","",IF(LEFT($A109,1)=K$13,$F109,""))</f>
        <v/>
      </c>
      <c r="L109" s="35" t="str">
        <f>IF($A109="","",IF(LEFT($A109,1)=L$13,$F109,""))</f>
        <v/>
      </c>
      <c r="M109" s="35" t="str">
        <f>IF($A109="","",IF(LEFT($A109,1)=M$13,$F109,""))</f>
        <v/>
      </c>
      <c r="N109" s="35" t="str">
        <f>IF($A109="","",IF(LEFT($A109,1)=N$13,$F109,""))</f>
        <v/>
      </c>
      <c r="O109" s="35" t="str">
        <f>IF($A109="","",IF(LEFT($A109,1)=O$13,$F109,""))</f>
        <v/>
      </c>
      <c r="P109" s="35" t="str">
        <f>IF($A109="","",IF(LEFT($A109,1)=P$13,$F109,""))</f>
        <v/>
      </c>
      <c r="Q109" s="35" t="str">
        <f>IF($A109="","",IF(LEFT($A109,1)=Q$13,$F109,""))</f>
        <v/>
      </c>
      <c r="R109" s="35"/>
      <c r="S109" s="29"/>
      <c r="T109" s="21" t="s">
        <v>274</v>
      </c>
      <c r="U109" s="21" t="s">
        <v>173</v>
      </c>
      <c r="V109" s="124" t="s">
        <v>320</v>
      </c>
      <c r="W109" s="21" t="s">
        <v>10</v>
      </c>
    </row>
    <row r="110" spans="1:24">
      <c r="A110" s="36"/>
      <c r="B110" s="62" t="s">
        <v>117</v>
      </c>
      <c r="C110" s="37" t="str">
        <f>IF(A110="","",VLOOKUP($A$103,IF(LEN(A110)=2,U13BB,U13BA),VLOOKUP(LEFT(A110,1),club,6,FALSE),FALSE))</f>
        <v/>
      </c>
      <c r="D110" s="37" t="str">
        <f>IF(A110="","",VLOOKUP(LEFT(A110,1),club,2,FALSE))</f>
        <v/>
      </c>
      <c r="E110" s="93"/>
      <c r="F110" s="37">
        <f>Decsheets!$U$11</f>
        <v>4.0</v>
      </c>
      <c r="G110" s="29"/>
      <c r="H110" s="29"/>
      <c r="I110" s="39"/>
      <c r="J110" s="35" t="str">
        <f>IF($A110="","",IF(LEFT($A110,1)=J$13,$F110,""))</f>
        <v/>
      </c>
      <c r="K110" s="35" t="str">
        <f>IF($A110="","",IF(LEFT($A110,1)=K$13,$F110,""))</f>
        <v/>
      </c>
      <c r="L110" s="35" t="str">
        <f>IF($A110="","",IF(LEFT($A110,1)=L$13,$F110,""))</f>
        <v/>
      </c>
      <c r="M110" s="35" t="str">
        <f>IF($A110="","",IF(LEFT($A110,1)=M$13,$F110,""))</f>
        <v/>
      </c>
      <c r="N110" s="35" t="str">
        <f>IF($A110="","",IF(LEFT($A110,1)=N$13,$F110,""))</f>
        <v/>
      </c>
      <c r="O110" s="35" t="str">
        <f>IF($A110="","",IF(LEFT($A110,1)=O$13,$F110,""))</f>
        <v/>
      </c>
      <c r="P110" s="35" t="str">
        <f>IF($A110="","",IF(LEFT($A110,1)=P$13,$F110,""))</f>
        <v/>
      </c>
      <c r="Q110" s="35" t="str">
        <f>IF($A110="","",IF(LEFT($A110,1)=Q$13,$F110,""))</f>
        <v/>
      </c>
      <c r="R110" s="35"/>
      <c r="S110" s="29"/>
      <c r="T110" s="21" t="s">
        <v>274</v>
      </c>
      <c r="U110" s="21" t="s">
        <v>173</v>
      </c>
      <c r="V110" s="124" t="s">
        <v>320</v>
      </c>
      <c r="W110" s="21" t="s">
        <v>10</v>
      </c>
    </row>
    <row r="111" spans="1:24">
      <c r="A111" s="36"/>
      <c r="B111" s="62" t="s">
        <v>118</v>
      </c>
      <c r="C111" s="37" t="str">
        <f>IF(A111="","",VLOOKUP($A$103,IF(LEN(A111)=2,U13BB,U13BA),VLOOKUP(LEFT(A111,1),club,6,FALSE),FALSE))</f>
        <v/>
      </c>
      <c r="D111" s="37" t="str">
        <f>IF(A111="","",VLOOKUP(LEFT(A111,1),club,2,FALSE))</f>
        <v/>
      </c>
      <c r="E111" s="93"/>
      <c r="F111" s="37">
        <f>Decsheets!$U$12</f>
        <v>2.0</v>
      </c>
      <c r="G111" s="29"/>
      <c r="H111" s="29"/>
      <c r="I111" s="39"/>
      <c r="J111" s="35" t="str">
        <f>IF($A111="","",IF(LEFT($A111,1)=J$13,$F111,""))</f>
        <v/>
      </c>
      <c r="K111" s="35" t="str">
        <f>IF($A111="","",IF(LEFT($A111,1)=K$13,$F111,""))</f>
        <v/>
      </c>
      <c r="L111" s="35" t="str">
        <f>IF($A111="","",IF(LEFT($A111,1)=L$13,$F111,""))</f>
        <v/>
      </c>
      <c r="M111" s="35" t="str">
        <f>IF($A111="","",IF(LEFT($A111,1)=M$13,$F111,""))</f>
        <v/>
      </c>
      <c r="N111" s="35" t="str">
        <f>IF($A111="","",IF(LEFT($A111,1)=N$13,$F111,""))</f>
        <v/>
      </c>
      <c r="O111" s="35" t="str">
        <f>IF($A111="","",IF(LEFT($A111,1)=O$13,$F111,""))</f>
        <v/>
      </c>
      <c r="P111" s="35" t="str">
        <f>IF($A111="","",IF(LEFT($A111,1)=P$13,$F111,""))</f>
        <v/>
      </c>
      <c r="Q111" s="35" t="str">
        <f>IF($A111="","",IF(LEFT($A111,1)=Q$13,$F111,""))</f>
        <v/>
      </c>
      <c r="R111" s="35">
        <f>SUM(Decsheets!$U$5:$U$12)-(SUM(J104:Q111))</f>
        <v>42.0</v>
      </c>
      <c r="S111" s="29"/>
      <c r="T111" s="21" t="s">
        <v>274</v>
      </c>
      <c r="U111" s="21" t="s">
        <v>173</v>
      </c>
      <c r="V111" s="124" t="s">
        <v>320</v>
      </c>
      <c r="W111" s="21" t="s">
        <v>10</v>
      </c>
    </row>
    <row r="112" spans="1:24" s="21" customFormat="1">
      <c r="A112" s="32" t="s">
        <v>191</v>
      </c>
      <c r="B112" s="61"/>
      <c r="C112" s="40" t="s">
        <v>321</v>
      </c>
      <c r="D112" s="39"/>
      <c r="E112" s="115" t="s">
        <v>145</v>
      </c>
      <c r="F112" s="39"/>
      <c r="G112" s="29"/>
      <c r="H112" s="29"/>
      <c r="I112" s="29"/>
      <c r="J112" s="35"/>
      <c r="K112" s="35"/>
      <c r="L112" s="35"/>
      <c r="M112" s="35"/>
      <c r="N112" s="35"/>
      <c r="O112" s="35"/>
      <c r="P112" s="35"/>
      <c r="Q112" s="35"/>
      <c r="R112" s="35"/>
      <c r="S112" s="29" t="s">
        <v>196</v>
      </c>
    </row>
    <row r="113" spans="1:24">
      <c r="A113" s="36"/>
      <c r="B113" s="62">
        <v>1.0</v>
      </c>
      <c r="C113" s="37" t="str">
        <f>IF(A113="","",VLOOKUP($A$112,IF(LEN(A113)=2,U13BB,U13BA),VLOOKUP(LEFT(A113,1),club,6,FALSE),FALSE))</f>
        <v/>
      </c>
      <c r="D113" s="37" t="str">
        <f>IF(A113="","",VLOOKUP(LEFT(A113,1),club,2,FALSE))</f>
        <v/>
      </c>
      <c r="E113" s="93"/>
      <c r="F113" s="37">
        <f>Decsheets!$V$5</f>
        <v>8.0</v>
      </c>
      <c r="G113" s="29"/>
      <c r="H113" s="29"/>
      <c r="I113" s="39"/>
      <c r="J113" s="35" t="str">
        <f>IF($A113="","",IF(LEFT($A113,1)=J$13,$F113,""))</f>
        <v/>
      </c>
      <c r="K113" s="35" t="str">
        <f>IF($A113="","",IF(LEFT($A113,1)=K$13,$F113,""))</f>
        <v/>
      </c>
      <c r="L113" s="35" t="str">
        <f>IF($A113="","",IF(LEFT($A113,1)=L$13,$F113,""))</f>
        <v/>
      </c>
      <c r="M113" s="35" t="str">
        <f>IF($A113="","",IF(LEFT($A113,1)=M$13,$F113,""))</f>
        <v/>
      </c>
      <c r="N113" s="35" t="str">
        <f>IF($A113="","",IF(LEFT($A113,1)=N$13,$F113,""))</f>
        <v/>
      </c>
      <c r="O113" s="35" t="str">
        <f>IF($A113="","",IF(LEFT($A113,1)=O$13,$F113,""))</f>
        <v/>
      </c>
      <c r="P113" s="35" t="str">
        <f>IF($A113="","",IF(LEFT($A113,1)=P$13,$F113,""))</f>
        <v/>
      </c>
      <c r="Q113" s="35" t="str">
        <f>IF($A113="","",IF(LEFT($A113,1)=Q$13,$F113,""))</f>
        <v/>
      </c>
      <c r="R113" s="35"/>
      <c r="S113" s="29"/>
      <c r="T113" s="21" t="s">
        <v>274</v>
      </c>
      <c r="U113" s="21" t="s">
        <v>173</v>
      </c>
      <c r="V113" s="124" t="s">
        <v>320</v>
      </c>
      <c r="W113" s="21" t="s">
        <v>15</v>
      </c>
    </row>
    <row r="114" spans="1:24">
      <c r="A114" s="36"/>
      <c r="B114" s="62">
        <v>2.0</v>
      </c>
      <c r="C114" s="37" t="str">
        <f>IF(A114="","",VLOOKUP($A$112,IF(LEN(A114)=2,U13BB,U13BA),VLOOKUP(LEFT(A114,1),club,6,FALSE),FALSE))</f>
        <v/>
      </c>
      <c r="D114" s="37" t="str">
        <f>IF(A114="","",VLOOKUP(LEFT(A114,1),club,2,FALSE))</f>
        <v/>
      </c>
      <c r="E114" s="93"/>
      <c r="F114" s="37">
        <f>Decsheets!$V$6</f>
        <v>7.0</v>
      </c>
      <c r="G114" s="29"/>
      <c r="H114" s="29"/>
      <c r="I114" s="39"/>
      <c r="J114" s="35" t="str">
        <f>IF($A114="","",IF(LEFT($A114,1)=J$13,$F114,""))</f>
        <v/>
      </c>
      <c r="K114" s="35" t="str">
        <f>IF($A114="","",IF(LEFT($A114,1)=K$13,$F114,""))</f>
        <v/>
      </c>
      <c r="L114" s="35" t="str">
        <f>IF($A114="","",IF(LEFT($A114,1)=L$13,$F114,""))</f>
        <v/>
      </c>
      <c r="M114" s="35" t="str">
        <f>IF($A114="","",IF(LEFT($A114,1)=M$13,$F114,""))</f>
        <v/>
      </c>
      <c r="N114" s="35" t="str">
        <f>IF($A114="","",IF(LEFT($A114,1)=N$13,$F114,""))</f>
        <v/>
      </c>
      <c r="O114" s="35" t="str">
        <f>IF($A114="","",IF(LEFT($A114,1)=O$13,$F114,""))</f>
        <v/>
      </c>
      <c r="P114" s="35" t="str">
        <f>IF($A114="","",IF(LEFT($A114,1)=P$13,$F114,""))</f>
        <v/>
      </c>
      <c r="Q114" s="35" t="str">
        <f>IF($A114="","",IF(LEFT($A114,1)=Q$13,$F114,""))</f>
        <v/>
      </c>
      <c r="R114" s="35"/>
      <c r="S114" s="29"/>
      <c r="T114" s="21" t="s">
        <v>274</v>
      </c>
      <c r="U114" s="21" t="s">
        <v>173</v>
      </c>
      <c r="V114" s="124" t="s">
        <v>320</v>
      </c>
      <c r="W114" s="21" t="s">
        <v>15</v>
      </c>
    </row>
    <row r="115" spans="1:24">
      <c r="A115" s="36"/>
      <c r="B115" s="62">
        <v>3.0</v>
      </c>
      <c r="C115" s="37" t="str">
        <f>IF(A115="","",VLOOKUP($A$112,IF(LEN(A115)=2,U13BB,U13BA),VLOOKUP(LEFT(A115,1),club,6,FALSE),FALSE))</f>
        <v/>
      </c>
      <c r="D115" s="37" t="str">
        <f>IF(A115="","",VLOOKUP(LEFT(A115,1),club,2,FALSE))</f>
        <v/>
      </c>
      <c r="E115" s="93"/>
      <c r="F115" s="37">
        <f>Decsheets!$V$7</f>
        <v>6.0</v>
      </c>
      <c r="G115" s="29"/>
      <c r="H115" s="29"/>
      <c r="I115" s="39"/>
      <c r="J115" s="35" t="str">
        <f>IF($A115="","",IF(LEFT($A115,1)=J$13,$F115,""))</f>
        <v/>
      </c>
      <c r="K115" s="35" t="str">
        <f>IF($A115="","",IF(LEFT($A115,1)=K$13,$F115,""))</f>
        <v/>
      </c>
      <c r="L115" s="35" t="str">
        <f>IF($A115="","",IF(LEFT($A115,1)=L$13,$F115,""))</f>
        <v/>
      </c>
      <c r="M115" s="35" t="str">
        <f>IF($A115="","",IF(LEFT($A115,1)=M$13,$F115,""))</f>
        <v/>
      </c>
      <c r="N115" s="35" t="str">
        <f>IF($A115="","",IF(LEFT($A115,1)=N$13,$F115,""))</f>
        <v/>
      </c>
      <c r="O115" s="35" t="str">
        <f>IF($A115="","",IF(LEFT($A115,1)=O$13,$F115,""))</f>
        <v/>
      </c>
      <c r="P115" s="35" t="str">
        <f>IF($A115="","",IF(LEFT($A115,1)=P$13,$F115,""))</f>
        <v/>
      </c>
      <c r="Q115" s="35" t="str">
        <f>IF($A115="","",IF(LEFT($A115,1)=Q$13,$F115,""))</f>
        <v/>
      </c>
      <c r="R115" s="35"/>
      <c r="S115" s="29"/>
      <c r="T115" s="21" t="s">
        <v>274</v>
      </c>
      <c r="U115" s="21" t="s">
        <v>173</v>
      </c>
      <c r="V115" s="124" t="s">
        <v>320</v>
      </c>
      <c r="W115" s="21" t="s">
        <v>15</v>
      </c>
    </row>
    <row r="116" spans="1:24">
      <c r="A116" s="36"/>
      <c r="B116" s="62" t="s">
        <v>114</v>
      </c>
      <c r="C116" s="37" t="str">
        <f>IF(A116="","",VLOOKUP($A$112,IF(LEN(A116)=2,U13BB,U13BA),VLOOKUP(LEFT(A116,1),club,6,FALSE),FALSE))</f>
        <v/>
      </c>
      <c r="D116" s="37" t="str">
        <f>IF(A116="","",VLOOKUP(LEFT(A116,1),club,2,FALSE))</f>
        <v/>
      </c>
      <c r="E116" s="93"/>
      <c r="F116" s="37">
        <f>Decsheets!$V$8</f>
        <v>5.0</v>
      </c>
      <c r="G116" s="29"/>
      <c r="H116" s="29"/>
      <c r="I116" s="39"/>
      <c r="J116" s="35" t="str">
        <f>IF($A116="","",IF(LEFT($A116,1)=J$13,$F116,""))</f>
        <v/>
      </c>
      <c r="K116" s="35" t="str">
        <f>IF($A116="","",IF(LEFT($A116,1)=K$13,$F116,""))</f>
        <v/>
      </c>
      <c r="L116" s="35" t="str">
        <f>IF($A116="","",IF(LEFT($A116,1)=L$13,$F116,""))</f>
        <v/>
      </c>
      <c r="M116" s="35" t="str">
        <f>IF($A116="","",IF(LEFT($A116,1)=M$13,$F116,""))</f>
        <v/>
      </c>
      <c r="N116" s="35" t="str">
        <f>IF($A116="","",IF(LEFT($A116,1)=N$13,$F116,""))</f>
        <v/>
      </c>
      <c r="O116" s="35" t="str">
        <f>IF($A116="","",IF(LEFT($A116,1)=O$13,$F116,""))</f>
        <v/>
      </c>
      <c r="P116" s="35" t="str">
        <f>IF($A116="","",IF(LEFT($A116,1)=P$13,$F116,""))</f>
        <v/>
      </c>
      <c r="Q116" s="35" t="str">
        <f>IF($A116="","",IF(LEFT($A116,1)=Q$13,$F116,""))</f>
        <v/>
      </c>
      <c r="R116" s="35"/>
      <c r="S116" s="29"/>
      <c r="T116" s="21" t="s">
        <v>274</v>
      </c>
      <c r="U116" s="21" t="s">
        <v>173</v>
      </c>
      <c r="V116" s="124" t="s">
        <v>320</v>
      </c>
      <c r="W116" s="21" t="s">
        <v>15</v>
      </c>
    </row>
    <row r="117" spans="1:24">
      <c r="A117" s="36"/>
      <c r="B117" s="62" t="s">
        <v>115</v>
      </c>
      <c r="C117" s="37" t="str">
        <f>IF(A117="","",VLOOKUP($A$112,IF(LEN(A117)=2,U13BB,U13BA),VLOOKUP(LEFT(A117,1),club,6,FALSE),FALSE))</f>
        <v/>
      </c>
      <c r="D117" s="37" t="str">
        <f>IF(A117="","",VLOOKUP(LEFT(A117,1),club,2,FALSE))</f>
        <v/>
      </c>
      <c r="E117" s="93"/>
      <c r="F117" s="37">
        <f>Decsheets!$V$9</f>
        <v>4.0</v>
      </c>
      <c r="G117" s="29"/>
      <c r="H117" s="29"/>
      <c r="I117" s="39"/>
      <c r="J117" s="35" t="str">
        <f>IF($A117="","",IF(LEFT($A117,1)=J$13,$F117,""))</f>
        <v/>
      </c>
      <c r="K117" s="35" t="str">
        <f>IF($A117="","",IF(LEFT($A117,1)=K$13,$F117,""))</f>
        <v/>
      </c>
      <c r="L117" s="35" t="str">
        <f>IF($A117="","",IF(LEFT($A117,1)=L$13,$F117,""))</f>
        <v/>
      </c>
      <c r="M117" s="35" t="str">
        <f>IF($A117="","",IF(LEFT($A117,1)=M$13,$F117,""))</f>
        <v/>
      </c>
      <c r="N117" s="35" t="str">
        <f>IF($A117="","",IF(LEFT($A117,1)=N$13,$F117,""))</f>
        <v/>
      </c>
      <c r="O117" s="35" t="str">
        <f>IF($A117="","",IF(LEFT($A117,1)=O$13,$F117,""))</f>
        <v/>
      </c>
      <c r="P117" s="35" t="str">
        <f>IF($A117="","",IF(LEFT($A117,1)=P$13,$F117,""))</f>
        <v/>
      </c>
      <c r="Q117" s="35" t="str">
        <f>IF($A117="","",IF(LEFT($A117,1)=Q$13,$F117,""))</f>
        <v/>
      </c>
      <c r="R117" s="35"/>
      <c r="S117" s="29"/>
      <c r="T117" s="21" t="s">
        <v>274</v>
      </c>
      <c r="U117" s="21" t="s">
        <v>173</v>
      </c>
      <c r="V117" s="124" t="s">
        <v>320</v>
      </c>
      <c r="W117" s="21" t="s">
        <v>15</v>
      </c>
    </row>
    <row r="118" spans="1:24">
      <c r="A118" s="36"/>
      <c r="B118" s="62" t="s">
        <v>116</v>
      </c>
      <c r="C118" s="37" t="str">
        <f>IF(A118="","",VLOOKUP($A$112,IF(LEN(A118)=2,U13BB,U13BA),VLOOKUP(LEFT(A118,1),club,6,FALSE),FALSE))</f>
        <v/>
      </c>
      <c r="D118" s="37" t="str">
        <f>IF(A118="","",VLOOKUP(LEFT(A118,1),club,2,FALSE))</f>
        <v/>
      </c>
      <c r="E118" s="93"/>
      <c r="F118" s="37">
        <f>Decsheets!$V$10</f>
        <v>3.0</v>
      </c>
      <c r="G118" s="29"/>
      <c r="H118" s="29"/>
      <c r="I118" s="39"/>
      <c r="J118" s="35" t="str">
        <f>IF($A118="","",IF(LEFT($A118,1)=J$13,$F118,""))</f>
        <v/>
      </c>
      <c r="K118" s="35" t="str">
        <f>IF($A118="","",IF(LEFT($A118,1)=K$13,$F118,""))</f>
        <v/>
      </c>
      <c r="L118" s="35" t="str">
        <f>IF($A118="","",IF(LEFT($A118,1)=L$13,$F118,""))</f>
        <v/>
      </c>
      <c r="M118" s="35" t="str">
        <f>IF($A118="","",IF(LEFT($A118,1)=M$13,$F118,""))</f>
        <v/>
      </c>
      <c r="N118" s="35" t="str">
        <f>IF($A118="","",IF(LEFT($A118,1)=N$13,$F118,""))</f>
        <v/>
      </c>
      <c r="O118" s="35" t="str">
        <f>IF($A118="","",IF(LEFT($A118,1)=O$13,$F118,""))</f>
        <v/>
      </c>
      <c r="P118" s="35" t="str">
        <f>IF($A118="","",IF(LEFT($A118,1)=P$13,$F118,""))</f>
        <v/>
      </c>
      <c r="Q118" s="35" t="str">
        <f>IF($A118="","",IF(LEFT($A118,1)=Q$13,$F118,""))</f>
        <v/>
      </c>
      <c r="R118" s="35"/>
      <c r="S118" s="29"/>
      <c r="T118" s="21" t="s">
        <v>274</v>
      </c>
      <c r="U118" s="21" t="s">
        <v>173</v>
      </c>
      <c r="V118" s="124" t="s">
        <v>320</v>
      </c>
      <c r="W118" s="21" t="s">
        <v>15</v>
      </c>
    </row>
    <row r="119" spans="1:24">
      <c r="A119" s="36"/>
      <c r="B119" s="62" t="s">
        <v>117</v>
      </c>
      <c r="C119" s="37" t="str">
        <f>IF(A119="","",VLOOKUP($A$112,IF(LEN(A119)=2,U13BB,U13BA),VLOOKUP(LEFT(A119,1),club,6,FALSE),FALSE))</f>
        <v/>
      </c>
      <c r="D119" s="37" t="str">
        <f>IF(A119="","",VLOOKUP(LEFT(A119,1),club,2,FALSE))</f>
        <v/>
      </c>
      <c r="E119" s="93"/>
      <c r="F119" s="37">
        <f>Decsheets!$V$11</f>
        <v>2.0</v>
      </c>
      <c r="G119" s="29"/>
      <c r="H119" s="29"/>
      <c r="I119" s="39"/>
      <c r="J119" s="35" t="str">
        <f>IF($A119="","",IF(LEFT($A119,1)=J$13,$F119,""))</f>
        <v/>
      </c>
      <c r="K119" s="35" t="str">
        <f>IF($A119="","",IF(LEFT($A119,1)=K$13,$F119,""))</f>
        <v/>
      </c>
      <c r="L119" s="35" t="str">
        <f>IF($A119="","",IF(LEFT($A119,1)=L$13,$F119,""))</f>
        <v/>
      </c>
      <c r="M119" s="35" t="str">
        <f>IF($A119="","",IF(LEFT($A119,1)=M$13,$F119,""))</f>
        <v/>
      </c>
      <c r="N119" s="35" t="str">
        <f>IF($A119="","",IF(LEFT($A119,1)=N$13,$F119,""))</f>
        <v/>
      </c>
      <c r="O119" s="35" t="str">
        <f>IF($A119="","",IF(LEFT($A119,1)=O$13,$F119,""))</f>
        <v/>
      </c>
      <c r="P119" s="35" t="str">
        <f>IF($A119="","",IF(LEFT($A119,1)=P$13,$F119,""))</f>
        <v/>
      </c>
      <c r="Q119" s="35" t="str">
        <f>IF($A119="","",IF(LEFT($A119,1)=Q$13,$F119,""))</f>
        <v/>
      </c>
      <c r="R119" s="35"/>
      <c r="S119" s="29"/>
      <c r="T119" s="21" t="s">
        <v>274</v>
      </c>
      <c r="U119" s="21" t="s">
        <v>173</v>
      </c>
      <c r="V119" s="124" t="s">
        <v>320</v>
      </c>
      <c r="W119" s="21" t="s">
        <v>15</v>
      </c>
    </row>
    <row r="120" spans="1:24">
      <c r="A120" s="36"/>
      <c r="B120" s="62" t="s">
        <v>118</v>
      </c>
      <c r="C120" s="37" t="str">
        <f>IF(A120="","",VLOOKUP($A$112,IF(LEN(A120)=2,U13BB,U13BA),VLOOKUP(LEFT(A120,1),club,6,FALSE),FALSE))</f>
        <v/>
      </c>
      <c r="D120" s="37" t="str">
        <f>IF(A120="","",VLOOKUP(LEFT(A120,1),club,2,FALSE))</f>
        <v/>
      </c>
      <c r="E120" s="93"/>
      <c r="F120" s="37">
        <f>Decsheets!$V$12</f>
        <v>1.0</v>
      </c>
      <c r="G120" s="29"/>
      <c r="H120" s="29"/>
      <c r="I120" s="39"/>
      <c r="J120" s="35" t="str">
        <f>IF($A120="","",IF(LEFT($A120,1)=J$13,$F120,""))</f>
        <v/>
      </c>
      <c r="K120" s="35" t="str">
        <f>IF($A120="","",IF(LEFT($A120,1)=K$13,$F120,""))</f>
        <v/>
      </c>
      <c r="L120" s="35" t="str">
        <f>IF($A120="","",IF(LEFT($A120,1)=L$13,$F120,""))</f>
        <v/>
      </c>
      <c r="M120" s="35" t="str">
        <f>IF($A120="","",IF(LEFT($A120,1)=M$13,$F120,""))</f>
        <v/>
      </c>
      <c r="N120" s="35" t="str">
        <f>IF($A120="","",IF(LEFT($A120,1)=N$13,$F120,""))</f>
        <v/>
      </c>
      <c r="O120" s="35" t="str">
        <f>IF($A120="","",IF(LEFT($A120,1)=O$13,$F120,""))</f>
        <v/>
      </c>
      <c r="P120" s="35" t="str">
        <f>IF($A120="","",IF(LEFT($A120,1)=P$13,$F120,""))</f>
        <v/>
      </c>
      <c r="Q120" s="35" t="str">
        <f>IF($A120="","",IF(LEFT($A120,1)=Q$13,$F120,""))</f>
        <v/>
      </c>
      <c r="R120" s="35">
        <f>SUM(Decsheets!$V$5:$V$12)-(SUM(J113:Q120))</f>
        <v>36.0</v>
      </c>
      <c r="S120" s="29"/>
      <c r="T120" s="21" t="s">
        <v>274</v>
      </c>
      <c r="U120" s="21" t="s">
        <v>173</v>
      </c>
      <c r="V120" s="124" t="s">
        <v>320</v>
      </c>
      <c r="W120" s="21" t="s">
        <v>15</v>
      </c>
    </row>
    <row r="121" spans="1:24" s="21" customFormat="1">
      <c r="A121" s="32" t="s">
        <v>197</v>
      </c>
      <c r="B121" s="61"/>
      <c r="C121" s="40" t="s">
        <v>322</v>
      </c>
      <c r="D121" s="39"/>
      <c r="E121" s="115" t="s">
        <v>145</v>
      </c>
      <c r="F121" s="39"/>
      <c r="G121" s="29"/>
      <c r="H121" s="29"/>
      <c r="I121" s="29"/>
      <c r="J121" s="35"/>
      <c r="K121" s="35"/>
      <c r="L121" s="35"/>
      <c r="M121" s="35"/>
      <c r="N121" s="35"/>
      <c r="O121" s="35"/>
      <c r="P121" s="35"/>
      <c r="Q121" s="35"/>
      <c r="R121" s="35"/>
      <c r="S121" s="29" t="s">
        <v>166</v>
      </c>
    </row>
    <row r="122" spans="1:24">
      <c r="A122" s="36" t="s">
        <v>178</v>
      </c>
      <c r="B122" s="62">
        <v>1.0</v>
      </c>
      <c r="C122" s="37" t="str">
        <f>IF(A122="","",VLOOKUP($A$121,IF(LEN(A122)=2,U13BB,U13BA),VLOOKUP(LEFT(A122,1),club,6,FALSE),FALSE))</f>
        <v>Milan Trajkovic</v>
      </c>
      <c r="D122" s="37" t="str">
        <f>IF(A122="","",VLOOKUP(LEFT(A122,1),club,2,FALSE))</f>
        <v>Enfield &amp; H</v>
      </c>
      <c r="E122" s="93">
        <v>38.52</v>
      </c>
      <c r="F122" s="37">
        <f>Decsheets!$U$5</f>
        <v>16.0</v>
      </c>
      <c r="G122" s="29"/>
      <c r="H122" s="29"/>
      <c r="I122" s="39"/>
      <c r="J122" s="35" t="str">
        <f>IF($A122="","",IF(LEFT($A122,1)=J$13,$F122,""))</f>
        <v/>
      </c>
      <c r="K122" s="35">
        <f>IF($A122="","",IF(LEFT($A122,1)=K$13,$F122,""))</f>
        <v>16.0</v>
      </c>
      <c r="L122" s="35" t="str">
        <f>IF($A122="","",IF(LEFT($A122,1)=L$13,$F122,""))</f>
        <v/>
      </c>
      <c r="M122" s="35" t="str">
        <f>IF($A122="","",IF(LEFT($A122,1)=M$13,$F122,""))</f>
        <v/>
      </c>
      <c r="N122" s="35" t="str">
        <f>IF($A122="","",IF(LEFT($A122,1)=N$13,$F122,""))</f>
        <v/>
      </c>
      <c r="O122" s="35" t="str">
        <f>IF($A122="","",IF(LEFT($A122,1)=O$13,$F122,""))</f>
        <v/>
      </c>
      <c r="P122" s="35" t="str">
        <f>IF($A122="","",IF(LEFT($A122,1)=P$13,$F122,""))</f>
        <v/>
      </c>
      <c r="Q122" s="35" t="str">
        <f>IF($A122="","",IF(LEFT($A122,1)=Q$13,$F122,""))</f>
        <v/>
      </c>
      <c r="R122" s="35"/>
      <c r="S122" s="29"/>
      <c r="T122" s="21" t="s">
        <v>274</v>
      </c>
      <c r="U122" s="21" t="s">
        <v>173</v>
      </c>
      <c r="V122" s="124" t="s">
        <v>323</v>
      </c>
      <c r="W122" s="21" t="s">
        <v>10</v>
      </c>
    </row>
    <row r="123" spans="1:24">
      <c r="A123" s="36"/>
      <c r="B123" s="62">
        <v>2.0</v>
      </c>
      <c r="C123" s="37" t="str">
        <f>IF(A123="","",VLOOKUP($A$121,IF(LEN(A123)=2,U13BB,U13BA),VLOOKUP(LEFT(A123,1),club,6,FALSE),FALSE))</f>
        <v/>
      </c>
      <c r="D123" s="37" t="str">
        <f>IF(A123="","",VLOOKUP(LEFT(A123,1),club,2,FALSE))</f>
        <v/>
      </c>
      <c r="E123" s="93"/>
      <c r="F123" s="37">
        <f>Decsheets!$U$6</f>
        <v>14.0</v>
      </c>
      <c r="G123" s="29"/>
      <c r="H123" s="29"/>
      <c r="I123" s="39"/>
      <c r="J123" s="35" t="str">
        <f>IF($A123="","",IF(LEFT($A123,1)=J$13,$F123,""))</f>
        <v/>
      </c>
      <c r="K123" s="35" t="str">
        <f>IF($A123="","",IF(LEFT($A123,1)=K$13,$F123,""))</f>
        <v/>
      </c>
      <c r="L123" s="35" t="str">
        <f>IF($A123="","",IF(LEFT($A123,1)=L$13,$F123,""))</f>
        <v/>
      </c>
      <c r="M123" s="35" t="str">
        <f>IF($A123="","",IF(LEFT($A123,1)=M$13,$F123,""))</f>
        <v/>
      </c>
      <c r="N123" s="35" t="str">
        <f>IF($A123="","",IF(LEFT($A123,1)=N$13,$F123,""))</f>
        <v/>
      </c>
      <c r="O123" s="35" t="str">
        <f>IF($A123="","",IF(LEFT($A123,1)=O$13,$F123,""))</f>
        <v/>
      </c>
      <c r="P123" s="35" t="str">
        <f>IF($A123="","",IF(LEFT($A123,1)=P$13,$F123,""))</f>
        <v/>
      </c>
      <c r="Q123" s="35" t="str">
        <f>IF($A123="","",IF(LEFT($A123,1)=Q$13,$F123,""))</f>
        <v/>
      </c>
      <c r="R123" s="35"/>
      <c r="S123" s="29"/>
      <c r="T123" s="21" t="s">
        <v>274</v>
      </c>
      <c r="U123" s="21" t="s">
        <v>173</v>
      </c>
      <c r="V123" s="124" t="s">
        <v>323</v>
      </c>
      <c r="W123" s="21" t="s">
        <v>10</v>
      </c>
    </row>
    <row r="124" spans="1:24">
      <c r="A124" s="36"/>
      <c r="B124" s="62">
        <v>3.0</v>
      </c>
      <c r="C124" s="37" t="str">
        <f>IF(A124="","",VLOOKUP($A$121,IF(LEN(A124)=2,U13BB,U13BA),VLOOKUP(LEFT(A124,1),club,6,FALSE),FALSE))</f>
        <v/>
      </c>
      <c r="D124" s="37" t="str">
        <f>IF(A124="","",VLOOKUP(LEFT(A124,1),club,2,FALSE))</f>
        <v/>
      </c>
      <c r="E124" s="93"/>
      <c r="F124" s="37">
        <f>Decsheets!$U$7</f>
        <v>12.0</v>
      </c>
      <c r="G124" s="29"/>
      <c r="H124" s="29"/>
      <c r="I124" s="39"/>
      <c r="J124" s="35" t="str">
        <f>IF($A124="","",IF(LEFT($A124,1)=J$13,$F124,""))</f>
        <v/>
      </c>
      <c r="K124" s="35" t="str">
        <f>IF($A124="","",IF(LEFT($A124,1)=K$13,$F124,""))</f>
        <v/>
      </c>
      <c r="L124" s="35" t="str">
        <f>IF($A124="","",IF(LEFT($A124,1)=L$13,$F124,""))</f>
        <v/>
      </c>
      <c r="M124" s="35" t="str">
        <f>IF($A124="","",IF(LEFT($A124,1)=M$13,$F124,""))</f>
        <v/>
      </c>
      <c r="N124" s="35" t="str">
        <f>IF($A124="","",IF(LEFT($A124,1)=N$13,$F124,""))</f>
        <v/>
      </c>
      <c r="O124" s="35" t="str">
        <f>IF($A124="","",IF(LEFT($A124,1)=O$13,$F124,""))</f>
        <v/>
      </c>
      <c r="P124" s="35" t="str">
        <f>IF($A124="","",IF(LEFT($A124,1)=P$13,$F124,""))</f>
        <v/>
      </c>
      <c r="Q124" s="35" t="str">
        <f>IF($A124="","",IF(LEFT($A124,1)=Q$13,$F124,""))</f>
        <v/>
      </c>
      <c r="R124" s="35"/>
      <c r="S124" s="29"/>
      <c r="T124" s="21" t="s">
        <v>274</v>
      </c>
      <c r="U124" s="21" t="s">
        <v>173</v>
      </c>
      <c r="V124" s="124" t="s">
        <v>323</v>
      </c>
      <c r="W124" s="21" t="s">
        <v>10</v>
      </c>
    </row>
    <row r="125" spans="1:24">
      <c r="A125" s="36"/>
      <c r="B125" s="62" t="s">
        <v>114</v>
      </c>
      <c r="C125" s="37" t="str">
        <f>IF(A125="","",VLOOKUP($A$121,IF(LEN(A125)=2,U13BB,U13BA),VLOOKUP(LEFT(A125,1),club,6,FALSE),FALSE))</f>
        <v/>
      </c>
      <c r="D125" s="37" t="str">
        <f>IF(A125="","",VLOOKUP(LEFT(A125,1),club,2,FALSE))</f>
        <v/>
      </c>
      <c r="E125" s="93"/>
      <c r="F125" s="37">
        <f>Decsheets!$U$8</f>
        <v>10.0</v>
      </c>
      <c r="G125" s="29"/>
      <c r="H125" s="29"/>
      <c r="I125" s="39"/>
      <c r="J125" s="35" t="str">
        <f>IF($A125="","",IF(LEFT($A125,1)=J$13,$F125,""))</f>
        <v/>
      </c>
      <c r="K125" s="35" t="str">
        <f>IF($A125="","",IF(LEFT($A125,1)=K$13,$F125,""))</f>
        <v/>
      </c>
      <c r="L125" s="35" t="str">
        <f>IF($A125="","",IF(LEFT($A125,1)=L$13,$F125,""))</f>
        <v/>
      </c>
      <c r="M125" s="35" t="str">
        <f>IF($A125="","",IF(LEFT($A125,1)=M$13,$F125,""))</f>
        <v/>
      </c>
      <c r="N125" s="35" t="str">
        <f>IF($A125="","",IF(LEFT($A125,1)=N$13,$F125,""))</f>
        <v/>
      </c>
      <c r="O125" s="35" t="str">
        <f>IF($A125="","",IF(LEFT($A125,1)=O$13,$F125,""))</f>
        <v/>
      </c>
      <c r="P125" s="35" t="str">
        <f>IF($A125="","",IF(LEFT($A125,1)=P$13,$F125,""))</f>
        <v/>
      </c>
      <c r="Q125" s="35" t="str">
        <f>IF($A125="","",IF(LEFT($A125,1)=Q$13,$F125,""))</f>
        <v/>
      </c>
      <c r="R125" s="35"/>
      <c r="S125" s="29"/>
      <c r="T125" s="21" t="s">
        <v>274</v>
      </c>
      <c r="U125" s="21" t="s">
        <v>173</v>
      </c>
      <c r="V125" s="124" t="s">
        <v>323</v>
      </c>
      <c r="W125" s="21" t="s">
        <v>10</v>
      </c>
    </row>
    <row r="126" spans="1:24">
      <c r="A126" s="36"/>
      <c r="B126" s="62" t="s">
        <v>115</v>
      </c>
      <c r="C126" s="37" t="str">
        <f>IF(A126="","",VLOOKUP($A$121,IF(LEN(A126)=2,U13BB,U13BA),VLOOKUP(LEFT(A126,1),club,6,FALSE),FALSE))</f>
        <v/>
      </c>
      <c r="D126" s="37" t="str">
        <f>IF(A126="","",VLOOKUP(LEFT(A126,1),club,2,FALSE))</f>
        <v/>
      </c>
      <c r="E126" s="93"/>
      <c r="F126" s="37">
        <f>Decsheets!$U$9</f>
        <v>8.0</v>
      </c>
      <c r="G126" s="29"/>
      <c r="H126" s="29"/>
      <c r="I126" s="39"/>
      <c r="J126" s="35" t="str">
        <f>IF($A126="","",IF(LEFT($A126,1)=J$13,$F126,""))</f>
        <v/>
      </c>
      <c r="K126" s="35" t="str">
        <f>IF($A126="","",IF(LEFT($A126,1)=K$13,$F126,""))</f>
        <v/>
      </c>
      <c r="L126" s="35" t="str">
        <f>IF($A126="","",IF(LEFT($A126,1)=L$13,$F126,""))</f>
        <v/>
      </c>
      <c r="M126" s="35" t="str">
        <f>IF($A126="","",IF(LEFT($A126,1)=M$13,$F126,""))</f>
        <v/>
      </c>
      <c r="N126" s="35" t="str">
        <f>IF($A126="","",IF(LEFT($A126,1)=N$13,$F126,""))</f>
        <v/>
      </c>
      <c r="O126" s="35" t="str">
        <f>IF($A126="","",IF(LEFT($A126,1)=O$13,$F126,""))</f>
        <v/>
      </c>
      <c r="P126" s="35" t="str">
        <f>IF($A126="","",IF(LEFT($A126,1)=P$13,$F126,""))</f>
        <v/>
      </c>
      <c r="Q126" s="35" t="str">
        <f>IF($A126="","",IF(LEFT($A126,1)=Q$13,$F126,""))</f>
        <v/>
      </c>
      <c r="R126" s="35"/>
      <c r="S126" s="29"/>
      <c r="T126" s="21" t="s">
        <v>274</v>
      </c>
      <c r="U126" s="21" t="s">
        <v>173</v>
      </c>
      <c r="V126" s="124" t="s">
        <v>323</v>
      </c>
      <c r="W126" s="21" t="s">
        <v>10</v>
      </c>
    </row>
    <row r="127" spans="1:24">
      <c r="A127" s="36"/>
      <c r="B127" s="62" t="s">
        <v>116</v>
      </c>
      <c r="C127" s="37" t="str">
        <f>IF(A127="","",VLOOKUP($A$121,IF(LEN(A127)=2,U13BB,U13BA),VLOOKUP(LEFT(A127,1),club,6,FALSE),FALSE))</f>
        <v/>
      </c>
      <c r="D127" s="37" t="str">
        <f>IF(A127="","",VLOOKUP(LEFT(A127,1),club,2,FALSE))</f>
        <v/>
      </c>
      <c r="E127" s="93"/>
      <c r="F127" s="37">
        <f>Decsheets!$U$10</f>
        <v>6.0</v>
      </c>
      <c r="G127" s="29"/>
      <c r="H127" s="29"/>
      <c r="I127" s="39"/>
      <c r="J127" s="35" t="str">
        <f>IF($A127="","",IF(LEFT($A127,1)=J$13,$F127,""))</f>
        <v/>
      </c>
      <c r="K127" s="35" t="str">
        <f>IF($A127="","",IF(LEFT($A127,1)=K$13,$F127,""))</f>
        <v/>
      </c>
      <c r="L127" s="35" t="str">
        <f>IF($A127="","",IF(LEFT($A127,1)=L$13,$F127,""))</f>
        <v/>
      </c>
      <c r="M127" s="35" t="str">
        <f>IF($A127="","",IF(LEFT($A127,1)=M$13,$F127,""))</f>
        <v/>
      </c>
      <c r="N127" s="35" t="str">
        <f>IF($A127="","",IF(LEFT($A127,1)=N$13,$F127,""))</f>
        <v/>
      </c>
      <c r="O127" s="35" t="str">
        <f>IF($A127="","",IF(LEFT($A127,1)=O$13,$F127,""))</f>
        <v/>
      </c>
      <c r="P127" s="35" t="str">
        <f>IF($A127="","",IF(LEFT($A127,1)=P$13,$F127,""))</f>
        <v/>
      </c>
      <c r="Q127" s="35" t="str">
        <f>IF($A127="","",IF(LEFT($A127,1)=Q$13,$F127,""))</f>
        <v/>
      </c>
      <c r="R127" s="35"/>
      <c r="S127" s="29"/>
      <c r="T127" s="21" t="s">
        <v>274</v>
      </c>
      <c r="U127" s="21" t="s">
        <v>173</v>
      </c>
      <c r="V127" s="124" t="s">
        <v>323</v>
      </c>
      <c r="W127" s="21" t="s">
        <v>10</v>
      </c>
    </row>
    <row r="128" spans="1:24">
      <c r="A128" s="36"/>
      <c r="B128" s="62" t="s">
        <v>117</v>
      </c>
      <c r="C128" s="37" t="str">
        <f>IF(A128="","",VLOOKUP($A$121,IF(LEN(A128)=2,U13BB,U13BA),VLOOKUP(LEFT(A128,1),club,6,FALSE),FALSE))</f>
        <v/>
      </c>
      <c r="D128" s="37" t="str">
        <f>IF(A128="","",VLOOKUP(LEFT(A128,1),club,2,FALSE))</f>
        <v/>
      </c>
      <c r="E128" s="93"/>
      <c r="F128" s="37">
        <f>Decsheets!$U$11</f>
        <v>4.0</v>
      </c>
      <c r="G128" s="29"/>
      <c r="H128" s="29"/>
      <c r="I128" s="39"/>
      <c r="J128" s="35" t="str">
        <f>IF($A128="","",IF(LEFT($A128,1)=J$13,$F128,""))</f>
        <v/>
      </c>
      <c r="K128" s="35" t="str">
        <f>IF($A128="","",IF(LEFT($A128,1)=K$13,$F128,""))</f>
        <v/>
      </c>
      <c r="L128" s="35" t="str">
        <f>IF($A128="","",IF(LEFT($A128,1)=L$13,$F128,""))</f>
        <v/>
      </c>
      <c r="M128" s="35" t="str">
        <f>IF($A128="","",IF(LEFT($A128,1)=M$13,$F128,""))</f>
        <v/>
      </c>
      <c r="N128" s="35" t="str">
        <f>IF($A128="","",IF(LEFT($A128,1)=N$13,$F128,""))</f>
        <v/>
      </c>
      <c r="O128" s="35" t="str">
        <f>IF($A128="","",IF(LEFT($A128,1)=O$13,$F128,""))</f>
        <v/>
      </c>
      <c r="P128" s="35" t="str">
        <f>IF($A128="","",IF(LEFT($A128,1)=P$13,$F128,""))</f>
        <v/>
      </c>
      <c r="Q128" s="35" t="str">
        <f>IF($A128="","",IF(LEFT($A128,1)=Q$13,$F128,""))</f>
        <v/>
      </c>
      <c r="R128" s="35"/>
      <c r="S128" s="29"/>
      <c r="T128" s="21" t="s">
        <v>274</v>
      </c>
      <c r="U128" s="21" t="s">
        <v>173</v>
      </c>
      <c r="V128" s="124" t="s">
        <v>323</v>
      </c>
      <c r="W128" s="21" t="s">
        <v>10</v>
      </c>
    </row>
    <row r="129" spans="1:24">
      <c r="A129" s="36"/>
      <c r="B129" s="62" t="s">
        <v>118</v>
      </c>
      <c r="C129" s="37" t="str">
        <f>IF(A129="","",VLOOKUP($A$121,IF(LEN(A129)=2,U13BB,U13BA),VLOOKUP(LEFT(A129,1),club,6,FALSE),FALSE))</f>
        <v/>
      </c>
      <c r="D129" s="37" t="str">
        <f>IF(A129="","",VLOOKUP(LEFT(A129,1),club,2,FALSE))</f>
        <v/>
      </c>
      <c r="E129" s="93"/>
      <c r="F129" s="37">
        <f>Decsheets!$U$12</f>
        <v>2.0</v>
      </c>
      <c r="G129" s="29"/>
      <c r="H129" s="29"/>
      <c r="I129" s="39"/>
      <c r="J129" s="35" t="str">
        <f>IF($A129="","",IF(LEFT($A129,1)=J$13,$F129,""))</f>
        <v/>
      </c>
      <c r="K129" s="35" t="str">
        <f>IF($A129="","",IF(LEFT($A129,1)=K$13,$F129,""))</f>
        <v/>
      </c>
      <c r="L129" s="35" t="str">
        <f>IF($A129="","",IF(LEFT($A129,1)=L$13,$F129,""))</f>
        <v/>
      </c>
      <c r="M129" s="35" t="str">
        <f>IF($A129="","",IF(LEFT($A129,1)=M$13,$F129,""))</f>
        <v/>
      </c>
      <c r="N129" s="35" t="str">
        <f>IF($A129="","",IF(LEFT($A129,1)=N$13,$F129,""))</f>
        <v/>
      </c>
      <c r="O129" s="35" t="str">
        <f>IF($A129="","",IF(LEFT($A129,1)=O$13,$F129,""))</f>
        <v/>
      </c>
      <c r="P129" s="35" t="str">
        <f>IF($A129="","",IF(LEFT($A129,1)=P$13,$F129,""))</f>
        <v/>
      </c>
      <c r="Q129" s="35" t="str">
        <f>IF($A129="","",IF(LEFT($A129,1)=Q$13,$F129,""))</f>
        <v/>
      </c>
      <c r="R129" s="35">
        <f>SUM(Decsheets!$U$5:$U$12)-(SUM(J122:Q129))</f>
        <v>56.0</v>
      </c>
      <c r="S129" s="29"/>
      <c r="T129" s="21" t="s">
        <v>274</v>
      </c>
      <c r="U129" s="21" t="s">
        <v>173</v>
      </c>
      <c r="V129" s="124" t="s">
        <v>323</v>
      </c>
      <c r="W129" s="21" t="s">
        <v>10</v>
      </c>
    </row>
    <row r="130" spans="1:24" s="21" customFormat="1">
      <c r="A130" s="32" t="s">
        <v>197</v>
      </c>
      <c r="B130" s="61"/>
      <c r="C130" s="40" t="s">
        <v>324</v>
      </c>
      <c r="D130" s="39"/>
      <c r="E130" s="115" t="s">
        <v>145</v>
      </c>
      <c r="F130" s="39"/>
      <c r="G130" s="29"/>
      <c r="H130" s="29"/>
      <c r="I130" s="39"/>
      <c r="J130" s="35"/>
      <c r="K130" s="35"/>
      <c r="L130" s="35"/>
      <c r="M130" s="35"/>
      <c r="N130" s="35"/>
      <c r="O130" s="35"/>
      <c r="P130" s="35"/>
      <c r="Q130" s="35"/>
      <c r="R130" s="35"/>
      <c r="S130" s="29" t="s">
        <v>168</v>
      </c>
      <c r="T130" s="21"/>
      <c r="U130" s="21"/>
      <c r="V130" s="21"/>
      <c r="W130" s="21"/>
      <c r="X130" s="21"/>
    </row>
    <row r="131" spans="1:24">
      <c r="A131" s="36"/>
      <c r="B131" s="62">
        <v>1.0</v>
      </c>
      <c r="C131" s="37" t="str">
        <f>IF(A131="","",VLOOKUP($A$130,IF(LEN(A131)=2,U13BB,U13BA),VLOOKUP(LEFT(A131,1),club,6,FALSE),FALSE))</f>
        <v/>
      </c>
      <c r="D131" s="37" t="str">
        <f>IF(A131="","",VLOOKUP(LEFT(A131,1),club,2,FALSE))</f>
        <v/>
      </c>
      <c r="E131" s="93"/>
      <c r="F131" s="37">
        <f>Decsheets!$V$5</f>
        <v>8.0</v>
      </c>
      <c r="G131" s="29"/>
      <c r="H131" s="29"/>
      <c r="I131" s="39"/>
      <c r="J131" s="35" t="str">
        <f>IF($A131="","",IF(LEFT($A131,1)=J$13,$F131,""))</f>
        <v/>
      </c>
      <c r="K131" s="35" t="str">
        <f>IF($A131="","",IF(LEFT($A131,1)=K$13,$F131,""))</f>
        <v/>
      </c>
      <c r="L131" s="35" t="str">
        <f>IF($A131="","",IF(LEFT($A131,1)=L$13,$F131,""))</f>
        <v/>
      </c>
      <c r="M131" s="35" t="str">
        <f>IF($A131="","",IF(LEFT($A131,1)=M$13,$F131,""))</f>
        <v/>
      </c>
      <c r="N131" s="35" t="str">
        <f>IF($A131="","",IF(LEFT($A131,1)=N$13,$F131,""))</f>
        <v/>
      </c>
      <c r="O131" s="35" t="str">
        <f>IF($A131="","",IF(LEFT($A131,1)=O$13,$F131,""))</f>
        <v/>
      </c>
      <c r="P131" s="35" t="str">
        <f>IF($A131="","",IF(LEFT($A131,1)=P$13,$F131,""))</f>
        <v/>
      </c>
      <c r="Q131" s="35" t="str">
        <f>IF($A131="","",IF(LEFT($A131,1)=Q$13,$F131,""))</f>
        <v/>
      </c>
      <c r="R131" s="35"/>
      <c r="S131" s="29"/>
      <c r="T131" s="21" t="s">
        <v>274</v>
      </c>
      <c r="U131" s="21" t="s">
        <v>173</v>
      </c>
      <c r="V131" s="124" t="s">
        <v>323</v>
      </c>
      <c r="W131" s="21" t="s">
        <v>15</v>
      </c>
    </row>
    <row r="132" spans="1:24">
      <c r="A132" s="36"/>
      <c r="B132" s="62">
        <v>2.0</v>
      </c>
      <c r="C132" s="37" t="str">
        <f>IF(A132="","",VLOOKUP($A$130,IF(LEN(A132)=2,U13BB,U13BA),VLOOKUP(LEFT(A132,1),club,6,FALSE),FALSE))</f>
        <v/>
      </c>
      <c r="D132" s="37" t="str">
        <f>IF(A132="","",VLOOKUP(LEFT(A132,1),club,2,FALSE))</f>
        <v/>
      </c>
      <c r="E132" s="93"/>
      <c r="F132" s="37">
        <f>Decsheets!$V$6</f>
        <v>7.0</v>
      </c>
      <c r="G132" s="29"/>
      <c r="H132" s="29"/>
      <c r="I132" s="39"/>
      <c r="J132" s="35" t="str">
        <f>IF($A132="","",IF(LEFT($A132,1)=J$13,$F132,""))</f>
        <v/>
      </c>
      <c r="K132" s="35" t="str">
        <f>IF($A132="","",IF(LEFT($A132,1)=K$13,$F132,""))</f>
        <v/>
      </c>
      <c r="L132" s="35" t="str">
        <f>IF($A132="","",IF(LEFT($A132,1)=L$13,$F132,""))</f>
        <v/>
      </c>
      <c r="M132" s="35" t="str">
        <f>IF($A132="","",IF(LEFT($A132,1)=M$13,$F132,""))</f>
        <v/>
      </c>
      <c r="N132" s="35" t="str">
        <f>IF($A132="","",IF(LEFT($A132,1)=N$13,$F132,""))</f>
        <v/>
      </c>
      <c r="O132" s="35" t="str">
        <f>IF($A132="","",IF(LEFT($A132,1)=O$13,$F132,""))</f>
        <v/>
      </c>
      <c r="P132" s="35" t="str">
        <f>IF($A132="","",IF(LEFT($A132,1)=P$13,$F132,""))</f>
        <v/>
      </c>
      <c r="Q132" s="35" t="str">
        <f>IF($A132="","",IF(LEFT($A132,1)=Q$13,$F132,""))</f>
        <v/>
      </c>
      <c r="R132" s="35"/>
      <c r="S132" s="29"/>
      <c r="T132" s="21" t="s">
        <v>274</v>
      </c>
      <c r="U132" s="21" t="s">
        <v>173</v>
      </c>
      <c r="V132" s="124" t="s">
        <v>323</v>
      </c>
      <c r="W132" s="21" t="s">
        <v>15</v>
      </c>
    </row>
    <row r="133" spans="1:24">
      <c r="A133" s="36"/>
      <c r="B133" s="62">
        <v>3.0</v>
      </c>
      <c r="C133" s="37" t="str">
        <f>IF(A133="","",VLOOKUP($A$130,IF(LEN(A133)=2,U13BB,U13BA),VLOOKUP(LEFT(A133,1),club,6,FALSE),FALSE))</f>
        <v/>
      </c>
      <c r="D133" s="37" t="str">
        <f>IF(A133="","",VLOOKUP(LEFT(A133,1),club,2,FALSE))</f>
        <v/>
      </c>
      <c r="E133" s="93"/>
      <c r="F133" s="37">
        <f>Decsheets!$V$7</f>
        <v>6.0</v>
      </c>
      <c r="G133" s="29"/>
      <c r="H133" s="29"/>
      <c r="I133" s="39"/>
      <c r="J133" s="35" t="str">
        <f>IF($A133="","",IF(LEFT($A133,1)=J$13,$F133,""))</f>
        <v/>
      </c>
      <c r="K133" s="35" t="str">
        <f>IF($A133="","",IF(LEFT($A133,1)=K$13,$F133,""))</f>
        <v/>
      </c>
      <c r="L133" s="35" t="str">
        <f>IF($A133="","",IF(LEFT($A133,1)=L$13,$F133,""))</f>
        <v/>
      </c>
      <c r="M133" s="35" t="str">
        <f>IF($A133="","",IF(LEFT($A133,1)=M$13,$F133,""))</f>
        <v/>
      </c>
      <c r="N133" s="35" t="str">
        <f>IF($A133="","",IF(LEFT($A133,1)=N$13,$F133,""))</f>
        <v/>
      </c>
      <c r="O133" s="35" t="str">
        <f>IF($A133="","",IF(LEFT($A133,1)=O$13,$F133,""))</f>
        <v/>
      </c>
      <c r="P133" s="35" t="str">
        <f>IF($A133="","",IF(LEFT($A133,1)=P$13,$F133,""))</f>
        <v/>
      </c>
      <c r="Q133" s="35" t="str">
        <f>IF($A133="","",IF(LEFT($A133,1)=Q$13,$F133,""))</f>
        <v/>
      </c>
      <c r="R133" s="35"/>
      <c r="S133" s="29"/>
      <c r="T133" s="21" t="s">
        <v>274</v>
      </c>
      <c r="U133" s="21" t="s">
        <v>173</v>
      </c>
      <c r="V133" s="124" t="s">
        <v>323</v>
      </c>
      <c r="W133" s="21" t="s">
        <v>15</v>
      </c>
    </row>
    <row r="134" spans="1:24">
      <c r="A134" s="36"/>
      <c r="B134" s="62" t="s">
        <v>114</v>
      </c>
      <c r="C134" s="37" t="str">
        <f>IF(A134="","",VLOOKUP($A$130,IF(LEN(A134)=2,U13BB,U13BA),VLOOKUP(LEFT(A134,1),club,6,FALSE),FALSE))</f>
        <v/>
      </c>
      <c r="D134" s="37" t="str">
        <f>IF(A134="","",VLOOKUP(LEFT(A134,1),club,2,FALSE))</f>
        <v/>
      </c>
      <c r="E134" s="93"/>
      <c r="F134" s="37">
        <f>Decsheets!$V$8</f>
        <v>5.0</v>
      </c>
      <c r="G134" s="29"/>
      <c r="H134" s="29"/>
      <c r="I134" s="39"/>
      <c r="J134" s="35" t="str">
        <f>IF($A134="","",IF(LEFT($A134,1)=J$13,$F134,""))</f>
        <v/>
      </c>
      <c r="K134" s="35" t="str">
        <f>IF($A134="","",IF(LEFT($A134,1)=K$13,$F134,""))</f>
        <v/>
      </c>
      <c r="L134" s="35" t="str">
        <f>IF($A134="","",IF(LEFT($A134,1)=L$13,$F134,""))</f>
        <v/>
      </c>
      <c r="M134" s="35" t="str">
        <f>IF($A134="","",IF(LEFT($A134,1)=M$13,$F134,""))</f>
        <v/>
      </c>
      <c r="N134" s="35" t="str">
        <f>IF($A134="","",IF(LEFT($A134,1)=N$13,$F134,""))</f>
        <v/>
      </c>
      <c r="O134" s="35" t="str">
        <f>IF($A134="","",IF(LEFT($A134,1)=O$13,$F134,""))</f>
        <v/>
      </c>
      <c r="P134" s="35" t="str">
        <f>IF($A134="","",IF(LEFT($A134,1)=P$13,$F134,""))</f>
        <v/>
      </c>
      <c r="Q134" s="35" t="str">
        <f>IF($A134="","",IF(LEFT($A134,1)=Q$13,$F134,""))</f>
        <v/>
      </c>
      <c r="R134" s="35"/>
      <c r="S134" s="29"/>
      <c r="T134" s="21" t="s">
        <v>274</v>
      </c>
      <c r="U134" s="21" t="s">
        <v>173</v>
      </c>
      <c r="V134" s="124" t="s">
        <v>323</v>
      </c>
      <c r="W134" s="21" t="s">
        <v>15</v>
      </c>
    </row>
    <row r="135" spans="1:24">
      <c r="A135" s="36"/>
      <c r="B135" s="62" t="s">
        <v>115</v>
      </c>
      <c r="C135" s="37" t="str">
        <f>IF(A135="","",VLOOKUP($A$130,IF(LEN(A135)=2,U13BB,U13BA),VLOOKUP(LEFT(A135,1),club,6,FALSE),FALSE))</f>
        <v/>
      </c>
      <c r="D135" s="37" t="str">
        <f>IF(A135="","",VLOOKUP(LEFT(A135,1),club,2,FALSE))</f>
        <v/>
      </c>
      <c r="E135" s="93"/>
      <c r="F135" s="37">
        <f>Decsheets!$V$9</f>
        <v>4.0</v>
      </c>
      <c r="G135" s="29"/>
      <c r="H135" s="29"/>
      <c r="I135" s="39"/>
      <c r="J135" s="35" t="str">
        <f>IF($A135="","",IF(LEFT($A135,1)=J$13,$F135,""))</f>
        <v/>
      </c>
      <c r="K135" s="35" t="str">
        <f>IF($A135="","",IF(LEFT($A135,1)=K$13,$F135,""))</f>
        <v/>
      </c>
      <c r="L135" s="35" t="str">
        <f>IF($A135="","",IF(LEFT($A135,1)=L$13,$F135,""))</f>
        <v/>
      </c>
      <c r="M135" s="35" t="str">
        <f>IF($A135="","",IF(LEFT($A135,1)=M$13,$F135,""))</f>
        <v/>
      </c>
      <c r="N135" s="35" t="str">
        <f>IF($A135="","",IF(LEFT($A135,1)=N$13,$F135,""))</f>
        <v/>
      </c>
      <c r="O135" s="35" t="str">
        <f>IF($A135="","",IF(LEFT($A135,1)=O$13,$F135,""))</f>
        <v/>
      </c>
      <c r="P135" s="35" t="str">
        <f>IF($A135="","",IF(LEFT($A135,1)=P$13,$F135,""))</f>
        <v/>
      </c>
      <c r="Q135" s="35" t="str">
        <f>IF($A135="","",IF(LEFT($A135,1)=Q$13,$F135,""))</f>
        <v/>
      </c>
      <c r="R135" s="35"/>
      <c r="S135" s="29"/>
      <c r="T135" s="21" t="s">
        <v>274</v>
      </c>
      <c r="U135" s="21" t="s">
        <v>173</v>
      </c>
      <c r="V135" s="124" t="s">
        <v>323</v>
      </c>
      <c r="W135" s="21" t="s">
        <v>15</v>
      </c>
    </row>
    <row r="136" spans="1:24">
      <c r="A136" s="36"/>
      <c r="B136" s="62" t="s">
        <v>116</v>
      </c>
      <c r="C136" s="37" t="str">
        <f>IF(A136="","",VLOOKUP($A$130,IF(LEN(A136)=2,U13BB,U13BA),VLOOKUP(LEFT(A136,1),club,6,FALSE),FALSE))</f>
        <v/>
      </c>
      <c r="D136" s="37" t="str">
        <f>IF(A136="","",VLOOKUP(LEFT(A136,1),club,2,FALSE))</f>
        <v/>
      </c>
      <c r="E136" s="93"/>
      <c r="F136" s="37">
        <f>Decsheets!$V$10</f>
        <v>3.0</v>
      </c>
      <c r="G136" s="29"/>
      <c r="H136" s="29"/>
      <c r="I136" s="39"/>
      <c r="J136" s="35" t="str">
        <f>IF($A136="","",IF(LEFT($A136,1)=J$13,$F136,""))</f>
        <v/>
      </c>
      <c r="K136" s="35" t="str">
        <f>IF($A136="","",IF(LEFT($A136,1)=K$13,$F136,""))</f>
        <v/>
      </c>
      <c r="L136" s="35" t="str">
        <f>IF($A136="","",IF(LEFT($A136,1)=L$13,$F136,""))</f>
        <v/>
      </c>
      <c r="M136" s="35" t="str">
        <f>IF($A136="","",IF(LEFT($A136,1)=M$13,$F136,""))</f>
        <v/>
      </c>
      <c r="N136" s="35" t="str">
        <f>IF($A136="","",IF(LEFT($A136,1)=N$13,$F136,""))</f>
        <v/>
      </c>
      <c r="O136" s="35" t="str">
        <f>IF($A136="","",IF(LEFT($A136,1)=O$13,$F136,""))</f>
        <v/>
      </c>
      <c r="P136" s="35" t="str">
        <f>IF($A136="","",IF(LEFT($A136,1)=P$13,$F136,""))</f>
        <v/>
      </c>
      <c r="Q136" s="35" t="str">
        <f>IF($A136="","",IF(LEFT($A136,1)=Q$13,$F136,""))</f>
        <v/>
      </c>
      <c r="R136" s="35"/>
      <c r="S136" s="29"/>
      <c r="T136" s="21" t="s">
        <v>274</v>
      </c>
      <c r="U136" s="21" t="s">
        <v>173</v>
      </c>
      <c r="V136" s="124" t="s">
        <v>323</v>
      </c>
      <c r="W136" s="21" t="s">
        <v>15</v>
      </c>
    </row>
    <row r="137" spans="1:24">
      <c r="A137" s="36"/>
      <c r="B137" s="62" t="s">
        <v>117</v>
      </c>
      <c r="C137" s="37" t="str">
        <f>IF(A137="","",VLOOKUP($A$130,IF(LEN(A137)=2,U13BB,U13BA),VLOOKUP(LEFT(A137,1),club,6,FALSE),FALSE))</f>
        <v/>
      </c>
      <c r="D137" s="37" t="str">
        <f>IF(A137="","",VLOOKUP(LEFT(A137,1),club,2,FALSE))</f>
        <v/>
      </c>
      <c r="E137" s="93"/>
      <c r="F137" s="37">
        <f>Decsheets!$V$11</f>
        <v>2.0</v>
      </c>
      <c r="G137" s="29"/>
      <c r="H137" s="29"/>
      <c r="I137" s="39"/>
      <c r="J137" s="35" t="str">
        <f>IF($A137="","",IF(LEFT($A137,1)=J$13,$F137,""))</f>
        <v/>
      </c>
      <c r="K137" s="35" t="str">
        <f>IF($A137="","",IF(LEFT($A137,1)=K$13,$F137,""))</f>
        <v/>
      </c>
      <c r="L137" s="35" t="str">
        <f>IF($A137="","",IF(LEFT($A137,1)=L$13,$F137,""))</f>
        <v/>
      </c>
      <c r="M137" s="35" t="str">
        <f>IF($A137="","",IF(LEFT($A137,1)=M$13,$F137,""))</f>
        <v/>
      </c>
      <c r="N137" s="35" t="str">
        <f>IF($A137="","",IF(LEFT($A137,1)=N$13,$F137,""))</f>
        <v/>
      </c>
      <c r="O137" s="35" t="str">
        <f>IF($A137="","",IF(LEFT($A137,1)=O$13,$F137,""))</f>
        <v/>
      </c>
      <c r="P137" s="35" t="str">
        <f>IF($A137="","",IF(LEFT($A137,1)=P$13,$F137,""))</f>
        <v/>
      </c>
      <c r="Q137" s="35" t="str">
        <f>IF($A137="","",IF(LEFT($A137,1)=Q$13,$F137,""))</f>
        <v/>
      </c>
      <c r="R137" s="35"/>
      <c r="S137" s="29"/>
      <c r="T137" s="21" t="s">
        <v>274</v>
      </c>
      <c r="U137" s="21" t="s">
        <v>173</v>
      </c>
      <c r="V137" s="124" t="s">
        <v>323</v>
      </c>
      <c r="W137" s="21" t="s">
        <v>15</v>
      </c>
    </row>
    <row r="138" spans="1:24">
      <c r="A138" s="36"/>
      <c r="B138" s="62" t="s">
        <v>118</v>
      </c>
      <c r="C138" s="37" t="str">
        <f>IF(A138="","",VLOOKUP($A$130,IF(LEN(A138)=2,U13BB,U13BA),VLOOKUP(LEFT(A138,1),club,6,FALSE),FALSE))</f>
        <v/>
      </c>
      <c r="D138" s="37" t="str">
        <f>IF(A138="","",VLOOKUP(LEFT(A138,1),club,2,FALSE))</f>
        <v/>
      </c>
      <c r="E138" s="93"/>
      <c r="F138" s="37">
        <f>Decsheets!$V$12</f>
        <v>1.0</v>
      </c>
      <c r="G138" s="29"/>
      <c r="H138" s="29"/>
      <c r="I138" s="39"/>
      <c r="J138" s="35" t="str">
        <f>IF($A138="","",IF(LEFT($A138,1)=J$13,$F138,""))</f>
        <v/>
      </c>
      <c r="K138" s="35" t="str">
        <f>IF($A138="","",IF(LEFT($A138,1)=K$13,$F138,""))</f>
        <v/>
      </c>
      <c r="L138" s="35" t="str">
        <f>IF($A138="","",IF(LEFT($A138,1)=L$13,$F138,""))</f>
        <v/>
      </c>
      <c r="M138" s="35" t="str">
        <f>IF($A138="","",IF(LEFT($A138,1)=M$13,$F138,""))</f>
        <v/>
      </c>
      <c r="N138" s="35" t="str">
        <f>IF($A138="","",IF(LEFT($A138,1)=N$13,$F138,""))</f>
        <v/>
      </c>
      <c r="O138" s="35" t="str">
        <f>IF($A138="","",IF(LEFT($A138,1)=O$13,$F138,""))</f>
        <v/>
      </c>
      <c r="P138" s="35" t="str">
        <f>IF($A138="","",IF(LEFT($A138,1)=P$13,$F138,""))</f>
        <v/>
      </c>
      <c r="Q138" s="35" t="str">
        <f>IF($A138="","",IF(LEFT($A138,1)=Q$13,$F138,""))</f>
        <v/>
      </c>
      <c r="R138" s="35">
        <f>SUM(Decsheets!$V$5:$V$12)-(SUM(J131:Q138))</f>
        <v>36.0</v>
      </c>
      <c r="S138" s="29"/>
      <c r="T138" s="21" t="s">
        <v>274</v>
      </c>
      <c r="U138" s="21" t="s">
        <v>173</v>
      </c>
      <c r="V138" s="124" t="s">
        <v>323</v>
      </c>
      <c r="W138" s="21" t="s">
        <v>15</v>
      </c>
    </row>
    <row r="139" spans="1:24" s="21" customFormat="1">
      <c r="A139" s="32" t="s">
        <v>169</v>
      </c>
      <c r="B139" s="61"/>
      <c r="C139" s="40" t="s">
        <v>325</v>
      </c>
      <c r="D139" s="39"/>
      <c r="E139" s="28" t="s">
        <v>145</v>
      </c>
      <c r="F139" s="39"/>
      <c r="G139" s="29"/>
      <c r="H139" s="29"/>
      <c r="I139" s="29"/>
      <c r="J139" s="35"/>
      <c r="K139" s="35"/>
      <c r="L139" s="35"/>
      <c r="M139" s="35"/>
      <c r="N139" s="35"/>
      <c r="O139" s="35"/>
      <c r="P139" s="35"/>
      <c r="Q139" s="35"/>
      <c r="R139" s="35"/>
      <c r="S139" s="29" t="s">
        <v>169</v>
      </c>
    </row>
    <row r="140" spans="1:24">
      <c r="A140" s="36" t="s">
        <v>127</v>
      </c>
      <c r="B140" s="62">
        <v>1.0</v>
      </c>
      <c r="C140" s="37" t="str">
        <f>IF(A140="","",VLOOKUP($A$139,IF(LEN(A140)=2,U13BB,U13BA),VLOOKUP(LEFT(A140,1),club,6,FALSE),FALSE))</f>
        <v>TVH</v>
      </c>
      <c r="D140" s="37" t="str">
        <f>IF(A140="","",VLOOKUP(LEFT(A140,1),club,2,FALSE))</f>
        <v>TVH</v>
      </c>
      <c r="E140" s="93">
        <v>61.32</v>
      </c>
      <c r="F140" s="37">
        <f>Decsheets!$U$5</f>
        <v>16.0</v>
      </c>
      <c r="G140" s="29"/>
      <c r="H140" s="29"/>
      <c r="I140" s="39"/>
      <c r="J140" s="35" t="str">
        <f>IF($A140="","",IF(LEFT($A140,1)=J$13,$F140,""))</f>
        <v/>
      </c>
      <c r="K140" s="35" t="str">
        <f>IF($A140="","",IF(LEFT($A140,1)=K$13,$F140,""))</f>
        <v/>
      </c>
      <c r="L140" s="35" t="str">
        <f>IF($A140="","",IF(LEFT($A140,1)=L$13,$F140,""))</f>
        <v/>
      </c>
      <c r="M140" s="35" t="str">
        <f>IF($A140="","",IF(LEFT($A140,1)=M$13,$F140,""))</f>
        <v/>
      </c>
      <c r="N140" s="35">
        <f>IF($A140="","",IF(LEFT($A140,1)=N$13,$F140,""))</f>
        <v>16.0</v>
      </c>
      <c r="O140" s="35" t="str">
        <f>IF($A140="","",IF(LEFT($A140,1)=O$13,$F140,""))</f>
        <v/>
      </c>
      <c r="P140" s="35" t="str">
        <f>IF($A140="","",IF(LEFT($A140,1)=P$13,$F140,""))</f>
        <v/>
      </c>
      <c r="Q140" s="35" t="str">
        <f>IF($A140="","",IF(LEFT($A140,1)=Q$13,$F140,""))</f>
        <v/>
      </c>
      <c r="R140" s="35"/>
      <c r="S140" s="29"/>
      <c r="T140" s="21" t="s">
        <v>274</v>
      </c>
      <c r="U140" s="21" t="s">
        <v>173</v>
      </c>
      <c r="V140" s="124" t="s">
        <v>169</v>
      </c>
      <c r="W140" s="21"/>
    </row>
    <row r="141" spans="1:24">
      <c r="A141" s="36" t="s">
        <v>131</v>
      </c>
      <c r="B141" s="62">
        <v>2.0</v>
      </c>
      <c r="C141" s="37" t="str">
        <f>IF(A141="","",VLOOKUP($A$139,IF(LEN(A141)=2,U13BB,U13BA),VLOOKUP(LEFT(A141,1),club,6,FALSE),FALSE))</f>
        <v>Highgate</v>
      </c>
      <c r="D141" s="37" t="str">
        <f>IF(A141="","",VLOOKUP(LEFT(A141,1),club,2,FALSE))</f>
        <v>Highgate</v>
      </c>
      <c r="E141" s="93">
        <v>62.79</v>
      </c>
      <c r="F141" s="37">
        <f>Decsheets!$U$6</f>
        <v>14.0</v>
      </c>
      <c r="G141" s="29"/>
      <c r="H141" s="29"/>
      <c r="I141" s="39"/>
      <c r="J141" s="35" t="str">
        <f>IF($A141="","",IF(LEFT($A141,1)=J$13,$F141,""))</f>
        <v/>
      </c>
      <c r="K141" s="35" t="str">
        <f>IF($A141="","",IF(LEFT($A141,1)=K$13,$F141,""))</f>
        <v/>
      </c>
      <c r="L141" s="35">
        <f>IF($A141="","",IF(LEFT($A141,1)=L$13,$F141,""))</f>
        <v>14.0</v>
      </c>
      <c r="M141" s="35" t="str">
        <f>IF($A141="","",IF(LEFT($A141,1)=M$13,$F141,""))</f>
        <v/>
      </c>
      <c r="N141" s="35" t="str">
        <f>IF($A141="","",IF(LEFT($A141,1)=N$13,$F141,""))</f>
        <v/>
      </c>
      <c r="O141" s="35" t="str">
        <f>IF($A141="","",IF(LEFT($A141,1)=O$13,$F141,""))</f>
        <v/>
      </c>
      <c r="P141" s="35" t="str">
        <f>IF($A141="","",IF(LEFT($A141,1)=P$13,$F141,""))</f>
        <v/>
      </c>
      <c r="Q141" s="35" t="str">
        <f>IF($A141="","",IF(LEFT($A141,1)=Q$13,$F141,""))</f>
        <v/>
      </c>
      <c r="R141" s="35"/>
      <c r="S141" s="29"/>
      <c r="T141" s="21" t="s">
        <v>274</v>
      </c>
      <c r="U141" s="21" t="s">
        <v>173</v>
      </c>
      <c r="V141" s="124" t="s">
        <v>169</v>
      </c>
    </row>
    <row r="142" spans="1:24">
      <c r="A142" s="36" t="s">
        <v>134</v>
      </c>
      <c r="B142" s="62">
        <v>3.0</v>
      </c>
      <c r="C142" s="37" t="str">
        <f>IF(A142="","",VLOOKUP($A$139,IF(LEN(A142)=2,U13BB,U13BA),VLOOKUP(LEFT(A142,1),club,6,FALSE),FALSE))</f>
        <v>Ealing S&amp;M</v>
      </c>
      <c r="D142" s="37" t="str">
        <f>IF(A142="","",VLOOKUP(LEFT(A142,1),club,2,FALSE))</f>
        <v>Ealing S&amp;M</v>
      </c>
      <c r="E142" s="93">
        <v>63.72</v>
      </c>
      <c r="F142" s="37">
        <f>Decsheets!$U$7</f>
        <v>12.0</v>
      </c>
      <c r="G142" s="29"/>
      <c r="H142" s="29"/>
      <c r="I142" s="39"/>
      <c r="J142" s="35">
        <f>IF($A142="","",IF(LEFT($A142,1)=J$13,$F142,""))</f>
        <v>12.0</v>
      </c>
      <c r="K142" s="35" t="str">
        <f>IF($A142="","",IF(LEFT($A142,1)=K$13,$F142,""))</f>
        <v/>
      </c>
      <c r="L142" s="35" t="str">
        <f>IF($A142="","",IF(LEFT($A142,1)=L$13,$F142,""))</f>
        <v/>
      </c>
      <c r="M142" s="35" t="str">
        <f>IF($A142="","",IF(LEFT($A142,1)=M$13,$F142,""))</f>
        <v/>
      </c>
      <c r="N142" s="35" t="str">
        <f>IF($A142="","",IF(LEFT($A142,1)=N$13,$F142,""))</f>
        <v/>
      </c>
      <c r="O142" s="35" t="str">
        <f>IF($A142="","",IF(LEFT($A142,1)=O$13,$F142,""))</f>
        <v/>
      </c>
      <c r="P142" s="35" t="str">
        <f>IF($A142="","",IF(LEFT($A142,1)=P$13,$F142,""))</f>
        <v/>
      </c>
      <c r="Q142" s="35" t="str">
        <f>IF($A142="","",IF(LEFT($A142,1)=Q$13,$F142,""))</f>
        <v/>
      </c>
      <c r="R142" s="35"/>
      <c r="S142" s="29"/>
      <c r="T142" s="21" t="s">
        <v>274</v>
      </c>
      <c r="U142" s="21" t="s">
        <v>173</v>
      </c>
      <c r="V142" s="124" t="s">
        <v>169</v>
      </c>
    </row>
    <row r="143" spans="1:24">
      <c r="A143" s="36"/>
      <c r="B143" s="62" t="s">
        <v>114</v>
      </c>
      <c r="C143" s="37" t="str">
        <f>IF(A143="","",VLOOKUP($A$139,IF(LEN(A143)=2,U13BB,U13BA),VLOOKUP(LEFT(A143,1),club,6,FALSE),FALSE))</f>
        <v/>
      </c>
      <c r="D143" s="37" t="str">
        <f>IF(A143="","",VLOOKUP(LEFT(A143,1),club,2,FALSE))</f>
        <v/>
      </c>
      <c r="E143" s="93"/>
      <c r="F143" s="37">
        <f>Decsheets!$U$8</f>
        <v>10.0</v>
      </c>
      <c r="G143" s="29"/>
      <c r="H143" s="29"/>
      <c r="I143" s="39"/>
      <c r="J143" s="35" t="str">
        <f>IF($A143="","",IF(LEFT($A143,1)=J$13,$F143,""))</f>
        <v/>
      </c>
      <c r="K143" s="35" t="str">
        <f>IF($A143="","",IF(LEFT($A143,1)=K$13,$F143,""))</f>
        <v/>
      </c>
      <c r="L143" s="35" t="str">
        <f>IF($A143="","",IF(LEFT($A143,1)=L$13,$F143,""))</f>
        <v/>
      </c>
      <c r="M143" s="35" t="str">
        <f>IF($A143="","",IF(LEFT($A143,1)=M$13,$F143,""))</f>
        <v/>
      </c>
      <c r="N143" s="35" t="str">
        <f>IF($A143="","",IF(LEFT($A143,1)=N$13,$F143,""))</f>
        <v/>
      </c>
      <c r="O143" s="35" t="str">
        <f>IF($A143="","",IF(LEFT($A143,1)=O$13,$F143,""))</f>
        <v/>
      </c>
      <c r="P143" s="35" t="str">
        <f>IF($A143="","",IF(LEFT($A143,1)=P$13,$F143,""))</f>
        <v/>
      </c>
      <c r="Q143" s="35" t="str">
        <f>IF($A143="","",IF(LEFT($A143,1)=Q$13,$F143,""))</f>
        <v/>
      </c>
      <c r="R143" s="35"/>
      <c r="S143" s="29"/>
      <c r="T143" s="21" t="s">
        <v>274</v>
      </c>
      <c r="U143" s="21" t="s">
        <v>173</v>
      </c>
      <c r="V143" s="124" t="s">
        <v>169</v>
      </c>
    </row>
    <row r="144" spans="1:24">
      <c r="A144" s="36"/>
      <c r="B144" s="62" t="s">
        <v>115</v>
      </c>
      <c r="C144" s="37" t="str">
        <f>IF(A144="","",VLOOKUP($A$139,IF(LEN(A144)=2,U13BB,U13BA),VLOOKUP(LEFT(A144,1),club,6,FALSE),FALSE))</f>
        <v/>
      </c>
      <c r="D144" s="37" t="str">
        <f>IF(A144="","",VLOOKUP(LEFT(A144,1),club,2,FALSE))</f>
        <v/>
      </c>
      <c r="E144" s="93"/>
      <c r="F144" s="37">
        <f>Decsheets!$U$9</f>
        <v>8.0</v>
      </c>
      <c r="G144" s="29"/>
      <c r="H144" s="29"/>
      <c r="I144" s="39"/>
      <c r="J144" s="35" t="str">
        <f>IF($A144="","",IF(LEFT($A144,1)=J$13,$F144,""))</f>
        <v/>
      </c>
      <c r="K144" s="35" t="str">
        <f>IF($A144="","",IF(LEFT($A144,1)=K$13,$F144,""))</f>
        <v/>
      </c>
      <c r="L144" s="35" t="str">
        <f>IF($A144="","",IF(LEFT($A144,1)=L$13,$F144,""))</f>
        <v/>
      </c>
      <c r="M144" s="35" t="str">
        <f>IF($A144="","",IF(LEFT($A144,1)=M$13,$F144,""))</f>
        <v/>
      </c>
      <c r="N144" s="35" t="str">
        <f>IF($A144="","",IF(LEFT($A144,1)=N$13,$F144,""))</f>
        <v/>
      </c>
      <c r="O144" s="35" t="str">
        <f>IF($A144="","",IF(LEFT($A144,1)=O$13,$F144,""))</f>
        <v/>
      </c>
      <c r="P144" s="35" t="str">
        <f>IF($A144="","",IF(LEFT($A144,1)=P$13,$F144,""))</f>
        <v/>
      </c>
      <c r="Q144" s="35" t="str">
        <f>IF($A144="","",IF(LEFT($A144,1)=Q$13,$F144,""))</f>
        <v/>
      </c>
      <c r="R144" s="35"/>
      <c r="S144" s="29"/>
      <c r="T144" s="21" t="s">
        <v>274</v>
      </c>
      <c r="U144" s="21" t="s">
        <v>173</v>
      </c>
      <c r="V144" s="124" t="s">
        <v>169</v>
      </c>
    </row>
    <row r="145" spans="1:24">
      <c r="A145" s="36"/>
      <c r="B145" s="62" t="s">
        <v>116</v>
      </c>
      <c r="C145" s="37" t="str">
        <f>IF(A145="","",VLOOKUP($A$139,IF(LEN(A145)=2,U13BB,U13BA),VLOOKUP(LEFT(A145,1),club,6,FALSE),FALSE))</f>
        <v/>
      </c>
      <c r="D145" s="37" t="str">
        <f>IF(A145="","",VLOOKUP(LEFT(A145,1),club,2,FALSE))</f>
        <v/>
      </c>
      <c r="E145" s="93"/>
      <c r="F145" s="37">
        <f>Decsheets!$U$10</f>
        <v>6.0</v>
      </c>
      <c r="G145" s="29"/>
      <c r="H145" s="29"/>
      <c r="I145" s="39"/>
      <c r="J145" s="35" t="str">
        <f>IF($A145="","",IF(LEFT($A145,1)=J$13,$F145,""))</f>
        <v/>
      </c>
      <c r="K145" s="35" t="str">
        <f>IF($A145="","",IF(LEFT($A145,1)=K$13,$F145,""))</f>
        <v/>
      </c>
      <c r="L145" s="35" t="str">
        <f>IF($A145="","",IF(LEFT($A145,1)=L$13,$F145,""))</f>
        <v/>
      </c>
      <c r="M145" s="35" t="str">
        <f>IF($A145="","",IF(LEFT($A145,1)=M$13,$F145,""))</f>
        <v/>
      </c>
      <c r="N145" s="35" t="str">
        <f>IF($A145="","",IF(LEFT($A145,1)=N$13,$F145,""))</f>
        <v/>
      </c>
      <c r="O145" s="35" t="str">
        <f>IF($A145="","",IF(LEFT($A145,1)=O$13,$F145,""))</f>
        <v/>
      </c>
      <c r="P145" s="35" t="str">
        <f>IF($A145="","",IF(LEFT($A145,1)=P$13,$F145,""))</f>
        <v/>
      </c>
      <c r="Q145" s="35" t="str">
        <f>IF($A145="","",IF(LEFT($A145,1)=Q$13,$F145,""))</f>
        <v/>
      </c>
      <c r="R145" s="35"/>
      <c r="S145" s="29"/>
      <c r="T145" s="21" t="s">
        <v>274</v>
      </c>
      <c r="U145" s="21" t="s">
        <v>173</v>
      </c>
      <c r="V145" s="124" t="s">
        <v>169</v>
      </c>
    </row>
    <row r="146" spans="1:24">
      <c r="A146" s="36"/>
      <c r="B146" s="62" t="s">
        <v>117</v>
      </c>
      <c r="C146" s="37" t="str">
        <f>IF(A146="","",VLOOKUP($A$139,IF(LEN(A146)=2,U13BB,U13BA),VLOOKUP(LEFT(A146,1),club,6,FALSE),FALSE))</f>
        <v/>
      </c>
      <c r="D146" s="37" t="str">
        <f>IF(A146="","",VLOOKUP(LEFT(A146,1),club,2,FALSE))</f>
        <v/>
      </c>
      <c r="E146" s="93"/>
      <c r="F146" s="37">
        <f>Decsheets!$U$11</f>
        <v>4.0</v>
      </c>
      <c r="G146" s="29"/>
      <c r="H146" s="29"/>
      <c r="I146" s="39"/>
      <c r="J146" s="35" t="str">
        <f>IF($A146="","",IF(LEFT($A146,1)=J$13,$F146,""))</f>
        <v/>
      </c>
      <c r="K146" s="35" t="str">
        <f>IF($A146="","",IF(LEFT($A146,1)=K$13,$F146,""))</f>
        <v/>
      </c>
      <c r="L146" s="35" t="str">
        <f>IF($A146="","",IF(LEFT($A146,1)=L$13,$F146,""))</f>
        <v/>
      </c>
      <c r="M146" s="35" t="str">
        <f>IF($A146="","",IF(LEFT($A146,1)=M$13,$F146,""))</f>
        <v/>
      </c>
      <c r="N146" s="35" t="str">
        <f>IF($A146="","",IF(LEFT($A146,1)=N$13,$F146,""))</f>
        <v/>
      </c>
      <c r="O146" s="35" t="str">
        <f>IF($A146="","",IF(LEFT($A146,1)=O$13,$F146,""))</f>
        <v/>
      </c>
      <c r="P146" s="35" t="str">
        <f>IF($A146="","",IF(LEFT($A146,1)=P$13,$F146,""))</f>
        <v/>
      </c>
      <c r="Q146" s="35" t="str">
        <f>IF($A146="","",IF(LEFT($A146,1)=Q$13,$F146,""))</f>
        <v/>
      </c>
      <c r="R146" s="35"/>
      <c r="S146" s="29"/>
      <c r="T146" s="21" t="s">
        <v>274</v>
      </c>
      <c r="U146" s="21" t="s">
        <v>173</v>
      </c>
      <c r="V146" s="124" t="s">
        <v>169</v>
      </c>
    </row>
    <row r="147" spans="1:24">
      <c r="A147" s="36"/>
      <c r="B147" s="62" t="s">
        <v>118</v>
      </c>
      <c r="C147" s="37" t="str">
        <f>IF(A147="","",VLOOKUP($A$139,IF(LEN(A147)=2,U13BB,U13BA),VLOOKUP(LEFT(A147,1),club,6,FALSE),FALSE))</f>
        <v/>
      </c>
      <c r="D147" s="37" t="str">
        <f>IF(A147="","",VLOOKUP(LEFT(A147,1),club,2,FALSE))</f>
        <v/>
      </c>
      <c r="E147" s="93"/>
      <c r="F147" s="37">
        <f>Decsheets!$U$12</f>
        <v>2.0</v>
      </c>
      <c r="G147" s="29"/>
      <c r="H147" s="29"/>
      <c r="I147" s="39"/>
      <c r="J147" s="35" t="str">
        <f>IF($A147="","",IF(LEFT($A147,1)=J$13,$F147,""))</f>
        <v/>
      </c>
      <c r="K147" s="35" t="str">
        <f>IF($A147="","",IF(LEFT($A147,1)=K$13,$F147,""))</f>
        <v/>
      </c>
      <c r="L147" s="35" t="str">
        <f>IF($A147="","",IF(LEFT($A147,1)=L$13,$F147,""))</f>
        <v/>
      </c>
      <c r="M147" s="35" t="str">
        <f>IF($A147="","",IF(LEFT($A147,1)=M$13,$F147,""))</f>
        <v/>
      </c>
      <c r="N147" s="35" t="str">
        <f>IF($A147="","",IF(LEFT($A147,1)=N$13,$F147,""))</f>
        <v/>
      </c>
      <c r="O147" s="35" t="str">
        <f>IF($A147="","",IF(LEFT($A147,1)=O$13,$F147,""))</f>
        <v/>
      </c>
      <c r="P147" s="35" t="str">
        <f>IF($A147="","",IF(LEFT($A147,1)=P$13,$F147,""))</f>
        <v/>
      </c>
      <c r="Q147" s="35" t="str">
        <f>IF($A147="","",IF(LEFT($A147,1)=Q$13,$F147,""))</f>
        <v/>
      </c>
      <c r="R147" s="35">
        <f>SUM(Decsheets!$U$5:$U$12)-(SUM(J140:Q147))</f>
        <v>30.0</v>
      </c>
      <c r="S147" s="29"/>
      <c r="T147" s="21" t="s">
        <v>274</v>
      </c>
      <c r="U147" s="21" t="s">
        <v>173</v>
      </c>
      <c r="V147" s="124" t="s">
        <v>169</v>
      </c>
    </row>
    <row r="148" spans="1:24">
      <c r="A148" s="21"/>
      <c r="B148" s="21"/>
      <c r="C148" s="21"/>
      <c r="D148" s="21"/>
      <c r="E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</row>
    <row r="149" spans="1:24">
      <c r="A149" s="21"/>
      <c r="B149" s="21"/>
      <c r="C149" s="21"/>
      <c r="D149" s="21"/>
      <c r="E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</row>
    <row r="150" spans="1:24">
      <c r="A150" s="21"/>
      <c r="B150" s="21"/>
      <c r="C150" s="21"/>
      <c r="D150" s="21"/>
      <c r="E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</row>
    <row r="151" spans="1:24">
      <c r="A151" s="21"/>
      <c r="B151" s="21"/>
      <c r="C151" s="21"/>
      <c r="D151" s="21"/>
      <c r="E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</row>
  </sheetData>
  <mergeCells count="3">
    <mergeCell ref="P1:R1"/>
    <mergeCell ref="R11:R13"/>
    <mergeCell ref="A1:D1"/>
  </mergeCells>
  <conditionalFormatting sqref="E78:E84">
    <cfRule type="expression" dxfId="90" priority="21">
      <formula>IF($E78="",FALSE,$E77&gt;$E78)</formula>
    </cfRule>
  </conditionalFormatting>
  <conditionalFormatting sqref="E69:E75">
    <cfRule type="expression" dxfId="91" priority="20">
      <formula>IF($E69="",FALSE,$E68&gt;$E69)</formula>
    </cfRule>
  </conditionalFormatting>
  <conditionalFormatting sqref="E33:E39">
    <cfRule type="expression" dxfId="92" priority="19">
      <formula>IF($E33="",FALSE,$E32&gt;$E33)</formula>
    </cfRule>
  </conditionalFormatting>
  <conditionalFormatting sqref="E42:E48">
    <cfRule type="expression" dxfId="93" priority="18">
      <formula>IF($E42="",FALSE,$E41&gt;$E42)</formula>
    </cfRule>
  </conditionalFormatting>
  <conditionalFormatting sqref="E15:E21">
    <cfRule type="expression" dxfId="94" priority="17">
      <formula>IF($E15="",FALSE,$E14&gt;$E15)</formula>
    </cfRule>
  </conditionalFormatting>
  <conditionalFormatting sqref="E24:E30">
    <cfRule type="expression" dxfId="95" priority="16">
      <formula>IF($E24="",FALSE,$E23&gt;$E24)</formula>
    </cfRule>
  </conditionalFormatting>
  <conditionalFormatting sqref="E51:E57">
    <cfRule type="expression" dxfId="96" priority="15">
      <formula>IF($E51="",FALSE,$E50&gt;$E51)</formula>
    </cfRule>
  </conditionalFormatting>
  <conditionalFormatting sqref="E60:E66">
    <cfRule type="expression" dxfId="97" priority="14">
      <formula>IF($E60="",FALSE,$E59&gt;$E60)</formula>
    </cfRule>
  </conditionalFormatting>
  <conditionalFormatting sqref="E87">
    <cfRule type="expression" dxfId="98" priority="13">
      <formula>IF($E87="",FALSE,$E86&lt;$E87)</formula>
    </cfRule>
  </conditionalFormatting>
  <conditionalFormatting sqref="E88:E93">
    <cfRule type="expression" dxfId="99" priority="12">
      <formula>IF($E88="",FALSE,$E87&lt;$E88)</formula>
    </cfRule>
  </conditionalFormatting>
  <conditionalFormatting sqref="E96">
    <cfRule type="expression" dxfId="100" priority="11">
      <formula>IF($E96="",FALSE,$E95&lt;$E96)</formula>
    </cfRule>
  </conditionalFormatting>
  <conditionalFormatting sqref="E97:E102">
    <cfRule type="expression" dxfId="101" priority="10">
      <formula>IF($E97="",FALSE,$E96&lt;$E97)</formula>
    </cfRule>
  </conditionalFormatting>
  <conditionalFormatting sqref="E105">
    <cfRule type="expression" dxfId="102" priority="9">
      <formula>IF($E105="",FALSE,$E104&lt;$E105)</formula>
    </cfRule>
  </conditionalFormatting>
  <conditionalFormatting sqref="E106:E111">
    <cfRule type="expression" dxfId="103" priority="8">
      <formula>IF($E106="",FALSE,$E105&lt;$E106)</formula>
    </cfRule>
  </conditionalFormatting>
  <conditionalFormatting sqref="E114">
    <cfRule type="expression" dxfId="104" priority="7">
      <formula>IF($E114="",FALSE,$E113&lt;$E114)</formula>
    </cfRule>
  </conditionalFormatting>
  <conditionalFormatting sqref="E115:E120">
    <cfRule type="expression" dxfId="105" priority="6">
      <formula>IF($E115="",FALSE,$E114&lt;$E115)</formula>
    </cfRule>
  </conditionalFormatting>
  <conditionalFormatting sqref="E123">
    <cfRule type="expression" dxfId="106" priority="5">
      <formula>IF($E123="",FALSE,$E122&lt;$E123)</formula>
    </cfRule>
  </conditionalFormatting>
  <conditionalFormatting sqref="E124:E129">
    <cfRule type="expression" dxfId="107" priority="4">
      <formula>IF($E124="",FALSE,$E123&lt;$E124)</formula>
    </cfRule>
  </conditionalFormatting>
  <conditionalFormatting sqref="E132">
    <cfRule type="expression" dxfId="108" priority="3">
      <formula>IF($E132="",FALSE,$E131&lt;$E132)</formula>
    </cfRule>
  </conditionalFormatting>
  <conditionalFormatting sqref="E133:E138">
    <cfRule type="expression" dxfId="109" priority="2">
      <formula>IF($E133="",FALSE,$E132&lt;$E133)</formula>
    </cfRule>
  </conditionalFormatting>
  <conditionalFormatting sqref="E141:E147">
    <cfRule type="expression" dxfId="110" priority="1">
      <formula>IF($E141="",FALSE,$E140&gt;$E141)</formula>
    </cfRule>
  </conditionalFormatting>
  <hyperlinks>
    <hyperlink ref="Q3" location="Decsheets!A1" display="Dec"/>
    <hyperlink ref="R3" location="Timetable!A1" display="Timetable"/>
    <hyperlink ref="P3" location="Home!A1" display="Home"/>
  </hyperlink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Home</vt:lpstr>
      <vt:lpstr>Timetable</vt:lpstr>
      <vt:lpstr>Print</vt:lpstr>
      <vt:lpstr>Under11Girls</vt:lpstr>
      <vt:lpstr>Under13Girls</vt:lpstr>
      <vt:lpstr>Under15Girls</vt:lpstr>
      <vt:lpstr>Under17Women</vt:lpstr>
      <vt:lpstr>Under11Boys</vt:lpstr>
      <vt:lpstr>Under13Boys</vt:lpstr>
      <vt:lpstr>Under15Boys</vt:lpstr>
      <vt:lpstr>Under17Men</vt:lpstr>
      <vt:lpstr>NonScoring</vt:lpstr>
      <vt:lpstr>Decsheets</vt:lpstr>
      <vt:lpstr>NonScoringDec</vt:lpstr>
      <vt:lpstr>BlankDec</vt:lpstr>
      <vt:lpstr>powerof10</vt:lpstr>
      <vt:lpstr>clubs</vt:lpstr>
    </vt:vector>
  </TitlesOfParts>
  <Company>MS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xsi="http://www.w3.org/2001/XMLSchema-instance">
  <dc:creator>Android phone</dc:creator>
  <cp:lastModifiedBy>Android phone</cp:lastModifiedBy>
</cp:coreProperties>
</file>